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Лист1!$A$1:$H$266</definedName>
  </definedNames>
  <calcPr calcId="162913"/>
</workbook>
</file>

<file path=xl/calcChain.xml><?xml version="1.0" encoding="utf-8"?>
<calcChain xmlns="http://schemas.openxmlformats.org/spreadsheetml/2006/main">
  <c r="E153" i="1" l="1"/>
  <c r="E163" i="1"/>
  <c r="E159" i="1"/>
  <c r="D11" i="1"/>
  <c r="D10" i="1"/>
  <c r="D9" i="1"/>
  <c r="D15" i="1" l="1"/>
  <c r="D14" i="1"/>
  <c r="D13" i="1"/>
  <c r="D88" i="1" l="1"/>
  <c r="D166" i="1" l="1"/>
  <c r="D162" i="1" l="1"/>
  <c r="D158" i="1"/>
  <c r="D98" i="1"/>
  <c r="E47" i="1"/>
  <c r="E39" i="1"/>
  <c r="E35" i="1"/>
  <c r="D34" i="1" l="1"/>
  <c r="D23" i="1"/>
  <c r="D76" i="1" l="1"/>
  <c r="D72" i="1"/>
  <c r="D100" i="1"/>
  <c r="D152" i="1"/>
  <c r="E141" i="1"/>
  <c r="D156" i="1" l="1"/>
  <c r="D70" i="1" l="1"/>
  <c r="D66" i="1"/>
  <c r="D64" i="1"/>
  <c r="D60" i="1"/>
  <c r="D32" i="1"/>
  <c r="D28" i="1"/>
  <c r="D212" i="1"/>
  <c r="D82" i="1" l="1"/>
  <c r="D78" i="1"/>
  <c r="D12" i="1" l="1"/>
  <c r="D17" i="1" l="1"/>
  <c r="D16" i="1" s="1"/>
  <c r="D22" i="1" s="1"/>
  <c r="D90" i="1"/>
  <c r="D94" i="1"/>
  <c r="D240" i="1" l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84" i="1"/>
  <c r="D58" i="1"/>
  <c r="D54" i="1"/>
  <c r="D50" i="1"/>
  <c r="D46" i="1"/>
  <c r="D42" i="1"/>
  <c r="D38" i="1"/>
  <c r="D200" i="1" l="1"/>
  <c r="D241" i="1" s="1"/>
  <c r="D24" i="1" s="1"/>
</calcChain>
</file>

<file path=xl/sharedStrings.xml><?xml version="1.0" encoding="utf-8"?>
<sst xmlns="http://schemas.openxmlformats.org/spreadsheetml/2006/main" count="963" uniqueCount="390">
  <si>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</si>
  <si>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</si>
  <si>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</si>
  <si>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</si>
  <si>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</si>
  <si>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</si>
  <si>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</si>
  <si>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</si>
  <si>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</si>
  <si>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</si>
  <si>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</si>
  <si>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</si>
  <si>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</si>
  <si>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</si>
  <si>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</si>
  <si>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</si>
  <si>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</si>
  <si>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</si>
  <si>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</si>
  <si>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</si>
  <si>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</si>
  <si>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</si>
  <si>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</si>
  <si>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</si>
  <si>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</si>
  <si>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</si>
  <si>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</si>
  <si>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</si>
  <si>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</si>
  <si>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</si>
  <si>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</si>
  <si>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</si>
  <si>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</si>
  <si>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</si>
  <si>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</si>
  <si>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</si>
  <si>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</si>
  <si>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</si>
  <si>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</si>
  <si>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</si>
  <si>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</si>
  <si>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</si>
  <si>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</si>
  <si>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</si>
  <si>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</si>
  <si>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</si>
  <si>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</si>
  <si>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</si>
  <si>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</si>
  <si>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</si>
  <si>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</si>
  <si>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</si>
  <si>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</si>
  <si>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</si>
  <si>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</si>
  <si>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</si>
  <si>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</si>
  <si>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</si>
  <si>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</si>
  <si>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</si>
  <si>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</si>
  <si>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</si>
  <si>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</si>
  <si>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</si>
  <si>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</si>
  <si>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</si>
  <si>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</si>
  <si>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</si>
  <si>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</si>
  <si>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</si>
  <si>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</si>
  <si>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</si>
  <si>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</si>
  <si>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</si>
  <si>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</si>
  <si>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</si>
  <si>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</si>
  <si>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</si>
  <si>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</si>
  <si>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</si>
  <si>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</si>
  <si>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</si>
  <si>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</si>
  <si>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</si>
  <si>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</si>
  <si>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</si>
  <si>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</si>
  <si>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</si>
  <si>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</si>
  <si>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</si>
  <si>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</si>
  <si>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</si>
  <si>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</si>
  <si>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</si>
  <si>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</si>
  <si>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</si>
  <si>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</si>
  <si>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</si>
  <si>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</si>
  <si>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</si>
  <si>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</si>
  <si>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</si>
  <si>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</si>
  <si>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</si>
  <si>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</si>
  <si>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</si>
  <si>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</si>
  <si>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</si>
  <si>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</si>
  <si>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</si>
  <si>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</si>
  <si>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</si>
  <si>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</si>
  <si>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</si>
  <si>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</si>
  <si>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</si>
  <si>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</si>
  <si>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</si>
  <si>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</si>
  <si>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</si>
  <si>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</si>
  <si>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</si>
  <si>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</si>
  <si>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</si>
  <si>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</si>
  <si>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</si>
  <si>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</si>
  <si>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</si>
  <si>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</si>
  <si>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</si>
  <si>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</si>
  <si>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</si>
  <si>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</si>
  <si>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</si>
  <si>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</si>
  <si>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</si>
  <si>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</si>
  <si>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</si>
  <si>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</si>
  <si>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</si>
  <si>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</si>
  <si>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</si>
  <si>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</si>
  <si>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</si>
  <si>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</si>
  <si>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</si>
  <si>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</si>
  <si>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</si>
  <si>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</si>
  <si>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</si>
  <si>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</si>
  <si>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</si>
  <si>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</si>
  <si>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</si>
  <si>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</si>
  <si>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</si>
  <si>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</si>
  <si>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</si>
  <si>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</si>
  <si>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</si>
  <si>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</si>
  <si>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</si>
  <si>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</si>
  <si>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</si>
  <si>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</si>
  <si>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</si>
  <si>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</si>
  <si>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</si>
  <si>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</si>
  <si>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</si>
  <si>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</si>
  <si>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</si>
  <si>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</si>
  <si>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</si>
  <si>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</si>
  <si>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</si>
  <si>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</si>
  <si>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</si>
  <si>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</si>
  <si>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</si>
  <si>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</si>
  <si>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</si>
  <si>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</si>
  <si>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</si>
  <si>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</si>
  <si>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</si>
  <si>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</si>
  <si>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</si>
  <si>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</si>
  <si>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</si>
  <si>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</si>
  <si>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</si>
  <si>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</si>
  <si>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</si>
  <si>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</si>
  <si>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</si>
  <si>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</si>
  <si>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</si>
  <si>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</si>
  <si>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</si>
  <si>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</si>
  <si>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</si>
  <si>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</si>
  <si>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</si>
  <si>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</si>
  <si>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</si>
  <si>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</si>
  <si>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</si>
  <si>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</si>
  <si>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</si>
  <si>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</si>
  <si>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</si>
  <si>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</si>
  <si>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</si>
  <si>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</si>
  <si>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</si>
  <si>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</si>
  <si>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</si>
  <si>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Мехуборка (асфальт) в зимний период</t>
  </si>
  <si>
    <t>ежемесячно, 1 раз в 4 года</t>
  </si>
  <si>
    <t>Ремонт и обслуживание кол.приборов учёта тепловой энергии, поверка приборов учета тепловой энергии</t>
  </si>
  <si>
    <t>Ремонт и обслуживание кол.приборов учёта холодной воды, поверка ОПУ холодной воды</t>
  </si>
  <si>
    <t>Обследование спец. организациями</t>
  </si>
  <si>
    <t>экономист</t>
  </si>
  <si>
    <t>тариф</t>
  </si>
  <si>
    <t>шт</t>
  </si>
  <si>
    <t>расчет</t>
  </si>
  <si>
    <t>проф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</si>
  <si>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</si>
  <si>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</si>
  <si>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</si>
  <si>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</si>
  <si>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</si>
  <si>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</si>
  <si>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</si>
  <si>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</si>
  <si>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</si>
  <si>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</si>
  <si>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</si>
  <si>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</si>
  <si>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</si>
  <si>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</si>
  <si>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</si>
  <si>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</si>
  <si>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</si>
  <si>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</si>
  <si>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</si>
  <si>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</si>
  <si>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</si>
  <si>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</si>
  <si>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</si>
  <si>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</si>
  <si>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</si>
  <si>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</si>
  <si>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</si>
  <si>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</si>
  <si>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</si>
  <si>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</si>
  <si>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</si>
  <si>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</si>
  <si>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</si>
  <si>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</si>
  <si>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</si>
  <si>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</si>
  <si>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</si>
  <si>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</si>
  <si>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</si>
  <si>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</si>
  <si>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</si>
  <si>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</si>
  <si>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</si>
  <si>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</si>
  <si>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</si>
  <si>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</si>
  <si>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</si>
  <si>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</si>
  <si>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</si>
  <si>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</si>
  <si>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</si>
  <si>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</si>
  <si>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</si>
  <si>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</si>
  <si>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</si>
  <si>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</si>
  <si>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</si>
  <si>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</si>
  <si>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</si>
  <si>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</si>
  <si>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</si>
  <si>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</si>
  <si>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</si>
  <si>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</si>
  <si>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</si>
  <si>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</si>
  <si>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</si>
  <si>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</si>
  <si>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</si>
  <si>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</si>
  <si>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</si>
  <si>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</si>
  <si>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</si>
  <si>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</si>
  <si>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</si>
  <si>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</si>
  <si>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</si>
  <si>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</si>
  <si>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</si>
  <si>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</si>
  <si>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</si>
  <si>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</si>
  <si>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</si>
  <si>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</si>
  <si>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</si>
  <si>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</si>
  <si>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</si>
  <si>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</si>
  <si>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</si>
  <si>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</si>
  <si>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</si>
  <si>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</si>
  <si>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</si>
  <si>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</si>
  <si>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</si>
  <si>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</si>
  <si>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</si>
  <si>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</si>
  <si>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</si>
  <si>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</si>
  <si>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</si>
  <si>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</si>
  <si>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</si>
  <si>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</si>
  <si>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</si>
  <si>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</si>
  <si>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</si>
  <si>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</si>
  <si>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</si>
  <si>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</si>
  <si>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</si>
  <si>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</si>
  <si>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</si>
  <si>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</si>
  <si>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</si>
  <si>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</si>
  <si>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</si>
  <si>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</si>
  <si>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</si>
  <si>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</si>
  <si>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</si>
  <si>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</si>
  <si>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</si>
  <si>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</si>
  <si>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</si>
  <si>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</si>
  <si>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</si>
  <si>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</si>
  <si>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</si>
  <si>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</si>
  <si>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</si>
  <si>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</si>
  <si>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</si>
  <si>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</si>
  <si>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</si>
  <si>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</si>
  <si>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</si>
  <si>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</si>
  <si>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</si>
  <si>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</si>
  <si>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</si>
  <si>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</si>
  <si>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</si>
  <si>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</si>
  <si>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</si>
  <si>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</si>
  <si>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</si>
  <si>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</si>
  <si>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</si>
  <si>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</si>
  <si>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</si>
  <si>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</si>
  <si>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</si>
  <si>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</si>
  <si>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</si>
  <si>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</si>
  <si>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</si>
  <si>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</si>
  <si>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Отчет об исполнении управляющей организацией ООО "ГУК "Привокзальная"договора оказания услуг выполнения работ за 2020 год                                                                      по дому №2  ул. Гагарина  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</si>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</sst>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8;&#1090;&#1086;&#1075;&#1080;%20&#1087;&#1086;%20&#1089;&#1072;&#1085;.&#1089;&#1086;&#1076;&#1077;&#1088;&#1078;&#1072;&#1085;&#1080;&#1102;%20%20&#1076;&#1086;&#1084;&#1086;&#1074;%20&#1079;&#1072;%202018%20&#1075;.%20&#1043;&#1059;&#1050;\2.%20&#1048;&#1090;&#1086;&#1075;&#1080;%20&#1087;&#1086;%20&#1089;&#1072;&#1085;.&#1089;&#1086;&#1076;&#1077;&#1088;&#1078;&#1072;&#1085;&#1080;&#1102;%20&#1083;&#1077;&#1089;&#1090;&#1085;&#1080;&#1095;&#1085;&#1099;&#1093;%20&#1082;&#1083;&#1077;&#1090;&#1086;&#1082;%20&#1079;&#1072;%202018%20&#1075;.%20&#1043;&#1059;&#105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3;&#1072;&#1075;&#1072;&#1088;&#1080;&#1085;&#1072;,%20&#1076;.2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S123">
            <v>88290.177914399974</v>
          </cell>
        </row>
        <row r="124">
          <cell r="GS124">
            <v>98206.378023600089</v>
          </cell>
        </row>
        <row r="125">
          <cell r="GS125">
            <v>22985.07288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14">
          <cell r="I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жное подметание л.кл. 1 этаж"/>
      <sheetName val="Влажное подметание л.кл. 2 этаж"/>
      <sheetName val="Мытьё л.пл.и марш. 1 этаж"/>
      <sheetName val="Мытьё л.пл. и марш. 2 этаж"/>
    </sheetNames>
    <sheetDataSet>
      <sheetData sheetId="0">
        <row r="17">
          <cell r="ZC17">
            <v>13338.758879999996</v>
          </cell>
        </row>
      </sheetData>
      <sheetData sheetId="1">
        <row r="17">
          <cell r="GT17">
            <v>5994.5296799999987</v>
          </cell>
        </row>
      </sheetData>
      <sheetData sheetId="2">
        <row r="17">
          <cell r="BB17">
            <v>1013.2127999999999</v>
          </cell>
        </row>
      </sheetData>
      <sheetData sheetId="3">
        <row r="17">
          <cell r="R17">
            <v>484.09055999999993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R4">
            <v>1565.3</v>
          </cell>
          <cell r="GS4">
            <v>1563.6</v>
          </cell>
        </row>
        <row r="38">
          <cell r="GS38">
            <v>0.22630500000000001</v>
          </cell>
        </row>
        <row r="39">
          <cell r="GS39">
            <v>0.161103</v>
          </cell>
        </row>
        <row r="42">
          <cell r="GS42">
            <v>0.13686599999999999</v>
          </cell>
        </row>
        <row r="43">
          <cell r="GS43">
            <v>0.101754</v>
          </cell>
        </row>
        <row r="104">
          <cell r="GS104">
            <v>12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-39794.06837828568</v>
          </cell>
        </row>
        <row r="25">
          <cell r="D25">
            <v>6382.29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Normal="80" zoomScaleSheetLayoutView="100" workbookViewId="0">
      <selection activeCell="O259" sqref="O259"/>
    </sheetView>
  </sheetViews>
  <sheetFormatPr defaultRowHeight="15.75" x14ac:dyDescent="0.25"/>
  <cols>
    <col min="1" max="1" width="9.140625" style="22"/>
    <col min="2" max="2" width="62.42578125" style="31" customWidth="1"/>
    <col min="3" max="3" width="24.28515625" style="31" customWidth="1"/>
    <col min="4" max="4" width="62.7109375" style="31" customWidth="1"/>
    <col min="5" max="5" width="21.140625" style="31" hidden="1" customWidth="1"/>
    <col min="6" max="6" width="17.85546875" style="31" hidden="1" customWidth="1"/>
    <col min="7" max="7" width="15.85546875" style="31" hidden="1" customWidth="1"/>
    <col min="8" max="12" width="9.140625" style="31" hidden="1" customWidth="1"/>
    <col min="13" max="16" width="9.140625" style="31" customWidth="1"/>
    <col min="17" max="22" width="9.140625" style="31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31" t="s">
        <v>0</v>
      </c>
    </row>
    <row r="2" spans="1:22" s="5" customFormat="1" ht="33.75" customHeight="1" x14ac:dyDescent="0.25">
      <c r="A2" s="33" t="s">
        <v>386</v>
      </c>
      <c r="B2" s="33"/>
      <c r="C2" s="33"/>
      <c r="D2" s="33"/>
      <c r="E2" s="31">
        <v>1563.6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387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388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389</v>
      </c>
    </row>
    <row r="8" spans="1:22" ht="42.75" customHeight="1" x14ac:dyDescent="0.25">
      <c r="A8" s="34" t="s">
        <v>12</v>
      </c>
      <c r="B8" s="34"/>
      <c r="C8" s="34"/>
      <c r="D8" s="34"/>
    </row>
    <row r="9" spans="1:22" x14ac:dyDescent="0.25">
      <c r="A9" s="6" t="s">
        <v>13</v>
      </c>
      <c r="B9" s="1" t="s">
        <v>14</v>
      </c>
      <c r="C9" s="1" t="s">
        <v>15</v>
      </c>
      <c r="D9" s="7">
        <f>[5]Лист1!$D$23</f>
        <v>0</v>
      </c>
      <c r="E9" s="31" t="s">
        <v>223</v>
      </c>
    </row>
    <row r="10" spans="1:22" x14ac:dyDescent="0.25">
      <c r="A10" s="6" t="s">
        <v>16</v>
      </c>
      <c r="B10" s="1" t="s">
        <v>17</v>
      </c>
      <c r="C10" s="1" t="s">
        <v>15</v>
      </c>
      <c r="D10" s="23">
        <f>[5]Лист1!$D$24</f>
        <v>-39794.06837828568</v>
      </c>
      <c r="E10" s="31" t="s">
        <v>223</v>
      </c>
      <c r="F10" s="17"/>
    </row>
    <row r="11" spans="1:22" x14ac:dyDescent="0.25">
      <c r="A11" s="6" t="s">
        <v>18</v>
      </c>
      <c r="B11" s="1" t="s">
        <v>19</v>
      </c>
      <c r="C11" s="1" t="s">
        <v>15</v>
      </c>
      <c r="D11" s="24">
        <f>[5]Лист1!$D$25</f>
        <v>6382.29</v>
      </c>
      <c r="E11" s="31" t="s">
        <v>223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209481.62881800006</v>
      </c>
      <c r="E12" s="31" t="s">
        <v>224</v>
      </c>
    </row>
    <row r="13" spans="1:22" x14ac:dyDescent="0.25">
      <c r="A13" s="6" t="s">
        <v>22</v>
      </c>
      <c r="B13" s="25" t="s">
        <v>23</v>
      </c>
      <c r="C13" s="1" t="s">
        <v>15</v>
      </c>
      <c r="D13" s="7">
        <f>'[1]ГУК 2019'!$GS$124</f>
        <v>98206.378023600089</v>
      </c>
      <c r="E13" s="31" t="s">
        <v>224</v>
      </c>
    </row>
    <row r="14" spans="1:22" x14ac:dyDescent="0.25">
      <c r="A14" s="6" t="s">
        <v>24</v>
      </c>
      <c r="B14" s="25" t="s">
        <v>25</v>
      </c>
      <c r="C14" s="1" t="s">
        <v>15</v>
      </c>
      <c r="D14" s="7">
        <f>'[1]ГУК 2019'!$GS$123</f>
        <v>88290.177914399974</v>
      </c>
      <c r="E14" s="31" t="s">
        <v>224</v>
      </c>
    </row>
    <row r="15" spans="1:22" x14ac:dyDescent="0.25">
      <c r="A15" s="6" t="s">
        <v>26</v>
      </c>
      <c r="B15" s="25" t="s">
        <v>27</v>
      </c>
      <c r="C15" s="1" t="s">
        <v>15</v>
      </c>
      <c r="D15" s="7">
        <f>'[1]ГУК 2019'!$GS$125</f>
        <v>22985.07288</v>
      </c>
      <c r="E15" s="31" t="s">
        <v>224</v>
      </c>
    </row>
    <row r="16" spans="1:22" x14ac:dyDescent="0.25">
      <c r="A16" s="25" t="s">
        <v>28</v>
      </c>
      <c r="B16" s="25" t="s">
        <v>29</v>
      </c>
      <c r="C16" s="25" t="s">
        <v>15</v>
      </c>
      <c r="D16" s="26">
        <f>D17</f>
        <v>217669.77881800005</v>
      </c>
      <c r="E16" s="31">
        <v>209249.8</v>
      </c>
    </row>
    <row r="17" spans="1:22" ht="31.5" x14ac:dyDescent="0.25">
      <c r="A17" s="25" t="s">
        <v>30</v>
      </c>
      <c r="B17" s="25" t="s">
        <v>31</v>
      </c>
      <c r="C17" s="25" t="s">
        <v>15</v>
      </c>
      <c r="D17" s="26">
        <f>D12-D25+D246+D262</f>
        <v>217669.77881800005</v>
      </c>
      <c r="E17" s="31" t="s">
        <v>223</v>
      </c>
    </row>
    <row r="18" spans="1:22" ht="31.5" x14ac:dyDescent="0.25">
      <c r="A18" s="25" t="s">
        <v>32</v>
      </c>
      <c r="B18" s="25" t="s">
        <v>33</v>
      </c>
      <c r="C18" s="25" t="s">
        <v>15</v>
      </c>
      <c r="D18" s="26">
        <v>0</v>
      </c>
    </row>
    <row r="19" spans="1:22" x14ac:dyDescent="0.25">
      <c r="A19" s="25" t="s">
        <v>34</v>
      </c>
      <c r="B19" s="25" t="s">
        <v>35</v>
      </c>
      <c r="C19" s="25" t="s">
        <v>15</v>
      </c>
      <c r="D19" s="26">
        <v>0</v>
      </c>
    </row>
    <row r="20" spans="1:22" x14ac:dyDescent="0.25">
      <c r="A20" s="25" t="s">
        <v>36</v>
      </c>
      <c r="B20" s="25" t="s">
        <v>37</v>
      </c>
      <c r="C20" s="25" t="s">
        <v>15</v>
      </c>
      <c r="D20" s="26">
        <v>0</v>
      </c>
      <c r="E20" s="31" t="s">
        <v>223</v>
      </c>
    </row>
    <row r="21" spans="1:22" x14ac:dyDescent="0.25">
      <c r="A21" s="25" t="s">
        <v>38</v>
      </c>
      <c r="B21" s="25" t="s">
        <v>39</v>
      </c>
      <c r="C21" s="25" t="s">
        <v>15</v>
      </c>
      <c r="D21" s="26">
        <v>0</v>
      </c>
      <c r="E21" s="31" t="s">
        <v>223</v>
      </c>
    </row>
    <row r="22" spans="1:22" x14ac:dyDescent="0.25">
      <c r="A22" s="25" t="s">
        <v>40</v>
      </c>
      <c r="B22" s="25" t="s">
        <v>41</v>
      </c>
      <c r="C22" s="25" t="s">
        <v>15</v>
      </c>
      <c r="D22" s="26">
        <f>D16+D10+D9</f>
        <v>177875.71043971437</v>
      </c>
      <c r="E22" s="31" t="s">
        <v>226</v>
      </c>
    </row>
    <row r="23" spans="1:22" x14ac:dyDescent="0.25">
      <c r="A23" s="25" t="s">
        <v>42</v>
      </c>
      <c r="B23" s="25" t="s">
        <v>43</v>
      </c>
      <c r="C23" s="25" t="s">
        <v>15</v>
      </c>
      <c r="D23" s="26">
        <f>'[2]2018 непоср.'!$I$14</f>
        <v>0</v>
      </c>
      <c r="E23" s="31" t="s">
        <v>223</v>
      </c>
    </row>
    <row r="24" spans="1:22" ht="16.5" customHeight="1" x14ac:dyDescent="0.25">
      <c r="A24" s="25" t="s">
        <v>44</v>
      </c>
      <c r="B24" s="25" t="s">
        <v>45</v>
      </c>
      <c r="C24" s="25" t="s">
        <v>15</v>
      </c>
      <c r="D24" s="24">
        <f>D22-D241</f>
        <v>-86053.07549863559</v>
      </c>
      <c r="E24" s="31" t="s">
        <v>226</v>
      </c>
    </row>
    <row r="25" spans="1:22" x14ac:dyDescent="0.25">
      <c r="A25" s="25" t="s">
        <v>46</v>
      </c>
      <c r="B25" s="25" t="s">
        <v>47</v>
      </c>
      <c r="C25" s="25" t="s">
        <v>15</v>
      </c>
      <c r="D25" s="24">
        <v>4311.8500000000004</v>
      </c>
      <c r="E25" s="31" t="s">
        <v>223</v>
      </c>
    </row>
    <row r="26" spans="1:22" ht="35.25" customHeight="1" x14ac:dyDescent="0.25">
      <c r="A26" s="34" t="s">
        <v>48</v>
      </c>
      <c r="B26" s="34"/>
      <c r="C26" s="34"/>
      <c r="D26" s="34"/>
    </row>
    <row r="27" spans="1:22" s="5" customFormat="1" ht="31.5" x14ac:dyDescent="0.25">
      <c r="A27" s="30" t="s">
        <v>49</v>
      </c>
      <c r="B27" s="3" t="s">
        <v>50</v>
      </c>
      <c r="C27" s="3" t="s">
        <v>7</v>
      </c>
      <c r="D27" s="3" t="s">
        <v>51</v>
      </c>
      <c r="E27" s="3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8">
        <f>E29</f>
        <v>16732.750533750001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7">
        <v>16732.750533750001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9">
        <f>E29/E2</f>
        <v>10.70142653731773</v>
      </c>
    </row>
    <row r="33" spans="1:22" s="5" customFormat="1" ht="31.5" x14ac:dyDescent="0.25">
      <c r="A33" s="30" t="s">
        <v>64</v>
      </c>
      <c r="B33" s="3" t="s">
        <v>50</v>
      </c>
      <c r="C33" s="3" t="s">
        <v>7</v>
      </c>
      <c r="D33" s="3" t="s">
        <v>65</v>
      </c>
      <c r="E33" s="31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7">
        <f>E35+E39+E43+E47+E51+E55</f>
        <v>20429.992239999996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4">
        <f>'[3]Мытьё л.пл.и марш. 1 этаж'!$BB$17</f>
        <v>1013.2127999999999</v>
      </c>
      <c r="F35" s="14"/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8">
        <f>E35/E2</f>
        <v>0.64800000000000002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4">
        <f>'[3]Мытьё л.пл. и марш. 2 этаж'!$R$17</f>
        <v>484.09055999999993</v>
      </c>
      <c r="F39" s="14"/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8">
        <f>E39/E2</f>
        <v>0.30959999999999999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4">
        <v>5326.87</v>
      </c>
      <c r="F43" s="14"/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7">
        <f>E43/E2</f>
        <v>3.406798413916603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4">
        <f>'[3]Влажное подметание л.кл. 1 этаж'!$ZC$17</f>
        <v>13338.758879999996</v>
      </c>
      <c r="F47" s="14"/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8">
        <f>E47/E2</f>
        <v>8.5307999999999975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8" t="s">
        <v>93</v>
      </c>
      <c r="E51" s="31">
        <v>267.06</v>
      </c>
    </row>
    <row r="52" spans="1:22" x14ac:dyDescent="0.25">
      <c r="A52" s="6" t="s">
        <v>94</v>
      </c>
      <c r="B52" s="1" t="s">
        <v>58</v>
      </c>
      <c r="C52" s="1" t="s">
        <v>7</v>
      </c>
      <c r="D52" s="8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8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8">
        <f>E51/E2</f>
        <v>0.17079815809669993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8" t="s">
        <v>99</v>
      </c>
      <c r="E55" s="31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8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8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8">
        <f>E55/E2</f>
        <v>0</v>
      </c>
    </row>
    <row r="59" spans="1:22" s="5" customFormat="1" ht="24.75" customHeight="1" x14ac:dyDescent="0.25">
      <c r="A59" s="30" t="s">
        <v>103</v>
      </c>
      <c r="B59" s="3" t="s">
        <v>50</v>
      </c>
      <c r="C59" s="3" t="s">
        <v>7</v>
      </c>
      <c r="D59" s="3" t="s">
        <v>104</v>
      </c>
      <c r="E59" s="3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E62</f>
        <v>14747.508945000001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7">
        <v>14747.508945000001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9">
        <f>E62/E2</f>
        <v>9.4317657617037618</v>
      </c>
    </row>
    <row r="65" spans="1:22" s="5" customFormat="1" ht="29.25" customHeight="1" x14ac:dyDescent="0.25">
      <c r="A65" s="30" t="s">
        <v>228</v>
      </c>
      <c r="B65" s="3" t="s">
        <v>50</v>
      </c>
      <c r="C65" s="3" t="s">
        <v>7</v>
      </c>
      <c r="D65" s="3" t="s">
        <v>114</v>
      </c>
      <c r="E65" s="3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229</v>
      </c>
      <c r="B66" s="1" t="s">
        <v>53</v>
      </c>
      <c r="C66" s="1" t="s">
        <v>15</v>
      </c>
      <c r="D66" s="1">
        <f>E68</f>
        <v>23011.362000000001</v>
      </c>
    </row>
    <row r="67" spans="1:22" ht="31.5" x14ac:dyDescent="0.25">
      <c r="A67" s="6" t="s">
        <v>230</v>
      </c>
      <c r="B67" s="1" t="s">
        <v>55</v>
      </c>
      <c r="C67" s="1" t="s">
        <v>7</v>
      </c>
      <c r="D67" s="1" t="s">
        <v>117</v>
      </c>
    </row>
    <row r="68" spans="1:22" x14ac:dyDescent="0.25">
      <c r="A68" s="6" t="s">
        <v>231</v>
      </c>
      <c r="B68" s="1" t="s">
        <v>58</v>
      </c>
      <c r="C68" s="1" t="s">
        <v>7</v>
      </c>
      <c r="D68" s="1" t="s">
        <v>109</v>
      </c>
      <c r="E68" s="28">
        <v>23011.362000000001</v>
      </c>
    </row>
    <row r="69" spans="1:22" x14ac:dyDescent="0.25">
      <c r="A69" s="6" t="s">
        <v>232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233</v>
      </c>
      <c r="B70" s="1" t="s">
        <v>63</v>
      </c>
      <c r="C70" s="1" t="s">
        <v>15</v>
      </c>
      <c r="D70" s="9">
        <f>E68/E2</f>
        <v>14.716910974673832</v>
      </c>
    </row>
    <row r="71" spans="1:22" ht="23.25" customHeight="1" x14ac:dyDescent="0.25">
      <c r="A71" s="30" t="s">
        <v>234</v>
      </c>
      <c r="B71" s="3" t="s">
        <v>50</v>
      </c>
      <c r="C71" s="3" t="s">
        <v>7</v>
      </c>
      <c r="D71" s="3" t="s">
        <v>222</v>
      </c>
    </row>
    <row r="72" spans="1:22" x14ac:dyDescent="0.25">
      <c r="A72" s="6" t="s">
        <v>235</v>
      </c>
      <c r="B72" s="1" t="s">
        <v>53</v>
      </c>
      <c r="C72" s="1" t="s">
        <v>15</v>
      </c>
      <c r="D72" s="8">
        <f>E72</f>
        <v>0</v>
      </c>
      <c r="E72" s="31">
        <v>0</v>
      </c>
    </row>
    <row r="73" spans="1:22" ht="31.5" x14ac:dyDescent="0.25">
      <c r="A73" s="6" t="s">
        <v>236</v>
      </c>
      <c r="B73" s="1" t="s">
        <v>55</v>
      </c>
      <c r="C73" s="1" t="s">
        <v>7</v>
      </c>
      <c r="D73" s="1" t="s">
        <v>222</v>
      </c>
      <c r="F73" s="31">
        <v>2018</v>
      </c>
    </row>
    <row r="74" spans="1:22" x14ac:dyDescent="0.25">
      <c r="A74" s="6" t="s">
        <v>237</v>
      </c>
      <c r="B74" s="1" t="s">
        <v>58</v>
      </c>
      <c r="C74" s="1" t="s">
        <v>7</v>
      </c>
      <c r="D74" s="1" t="s">
        <v>112</v>
      </c>
    </row>
    <row r="75" spans="1:22" x14ac:dyDescent="0.25">
      <c r="A75" s="6" t="s">
        <v>238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239</v>
      </c>
      <c r="B76" s="1" t="s">
        <v>63</v>
      </c>
      <c r="C76" s="1" t="s">
        <v>15</v>
      </c>
      <c r="D76" s="20">
        <f>E72/E2</f>
        <v>0</v>
      </c>
    </row>
    <row r="77" spans="1:22" s="5" customFormat="1" ht="31.5" x14ac:dyDescent="0.25">
      <c r="A77" s="30" t="s">
        <v>240</v>
      </c>
      <c r="B77" s="3" t="s">
        <v>50</v>
      </c>
      <c r="C77" s="3" t="s">
        <v>7</v>
      </c>
      <c r="D77" s="3" t="s">
        <v>122</v>
      </c>
      <c r="E77" s="31"/>
      <c r="F77" s="10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241</v>
      </c>
      <c r="B78" s="1" t="s">
        <v>53</v>
      </c>
      <c r="C78" s="1" t="s">
        <v>15</v>
      </c>
      <c r="D78" s="8">
        <f>E79</f>
        <v>7679.0400000000009</v>
      </c>
    </row>
    <row r="79" spans="1:22" ht="31.5" x14ac:dyDescent="0.25">
      <c r="A79" s="6" t="s">
        <v>242</v>
      </c>
      <c r="B79" s="1" t="s">
        <v>55</v>
      </c>
      <c r="C79" s="1" t="s">
        <v>7</v>
      </c>
      <c r="D79" s="1" t="s">
        <v>122</v>
      </c>
      <c r="E79" s="14">
        <v>7679.0400000000009</v>
      </c>
      <c r="F79" s="14"/>
    </row>
    <row r="80" spans="1:22" x14ac:dyDescent="0.25">
      <c r="A80" s="6" t="s">
        <v>243</v>
      </c>
      <c r="B80" s="1" t="s">
        <v>58</v>
      </c>
      <c r="C80" s="1" t="s">
        <v>7</v>
      </c>
      <c r="D80" s="1" t="s">
        <v>95</v>
      </c>
    </row>
    <row r="81" spans="1:22" x14ac:dyDescent="0.25">
      <c r="A81" s="6" t="s">
        <v>244</v>
      </c>
      <c r="B81" s="1" t="s">
        <v>3</v>
      </c>
      <c r="C81" s="1" t="s">
        <v>7</v>
      </c>
      <c r="D81" s="1" t="s">
        <v>61</v>
      </c>
    </row>
    <row r="82" spans="1:22" x14ac:dyDescent="0.25">
      <c r="A82" s="6" t="s">
        <v>245</v>
      </c>
      <c r="B82" s="1" t="s">
        <v>63</v>
      </c>
      <c r="C82" s="1" t="s">
        <v>15</v>
      </c>
      <c r="D82" s="9">
        <f>E79/E2</f>
        <v>4.9111281657712977</v>
      </c>
    </row>
    <row r="83" spans="1:22" s="5" customFormat="1" ht="31.5" x14ac:dyDescent="0.25">
      <c r="A83" s="30" t="s">
        <v>113</v>
      </c>
      <c r="B83" s="3" t="s">
        <v>50</v>
      </c>
      <c r="C83" s="3" t="s">
        <v>7</v>
      </c>
      <c r="D83" s="3" t="s">
        <v>124</v>
      </c>
      <c r="E83" s="14">
        <v>1540.99</v>
      </c>
      <c r="F83" s="18">
        <v>26</v>
      </c>
      <c r="G83" s="31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21">
        <f>E83</f>
        <v>1540.99</v>
      </c>
    </row>
    <row r="85" spans="1:22" ht="31.5" x14ac:dyDescent="0.25">
      <c r="A85" s="6" t="s">
        <v>116</v>
      </c>
      <c r="B85" s="1" t="s">
        <v>55</v>
      </c>
      <c r="C85" s="1" t="s">
        <v>7</v>
      </c>
      <c r="D85" s="1" t="s">
        <v>124</v>
      </c>
    </row>
    <row r="86" spans="1:22" x14ac:dyDescent="0.25">
      <c r="A86" s="6" t="s">
        <v>118</v>
      </c>
      <c r="B86" s="1" t="s">
        <v>58</v>
      </c>
      <c r="C86" s="1" t="s">
        <v>7</v>
      </c>
      <c r="D86" s="1" t="s">
        <v>125</v>
      </c>
    </row>
    <row r="87" spans="1:22" x14ac:dyDescent="0.25">
      <c r="A87" s="6" t="s">
        <v>119</v>
      </c>
      <c r="B87" s="1" t="s">
        <v>3</v>
      </c>
      <c r="C87" s="1" t="s">
        <v>7</v>
      </c>
      <c r="D87" s="1" t="s">
        <v>225</v>
      </c>
    </row>
    <row r="88" spans="1:22" x14ac:dyDescent="0.25">
      <c r="A88" s="6" t="s">
        <v>120</v>
      </c>
      <c r="B88" s="1" t="s">
        <v>63</v>
      </c>
      <c r="C88" s="1" t="s">
        <v>15</v>
      </c>
      <c r="D88" s="9">
        <f>E83/F83</f>
        <v>59.268846153846155</v>
      </c>
    </row>
    <row r="89" spans="1:22" s="5" customFormat="1" ht="47.25" x14ac:dyDescent="0.25">
      <c r="A89" s="30" t="s">
        <v>121</v>
      </c>
      <c r="B89" s="3" t="s">
        <v>50</v>
      </c>
      <c r="C89" s="3" t="s">
        <v>7</v>
      </c>
      <c r="D89" s="3" t="s">
        <v>128</v>
      </c>
      <c r="E89" s="31"/>
      <c r="F89" s="1" t="s">
        <v>129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6" t="s">
        <v>246</v>
      </c>
      <c r="B90" s="1" t="s">
        <v>53</v>
      </c>
      <c r="C90" s="1" t="s">
        <v>15</v>
      </c>
      <c r="D90" s="1">
        <f>E91+E95</f>
        <v>217.15</v>
      </c>
      <c r="F90" s="1">
        <v>278.39999999999998</v>
      </c>
    </row>
    <row r="91" spans="1:22" ht="31.5" x14ac:dyDescent="0.25">
      <c r="A91" s="6" t="s">
        <v>247</v>
      </c>
      <c r="B91" s="1" t="s">
        <v>55</v>
      </c>
      <c r="C91" s="1" t="s">
        <v>7</v>
      </c>
      <c r="D91" s="1" t="s">
        <v>132</v>
      </c>
      <c r="E91" s="31">
        <v>0</v>
      </c>
      <c r="F91" s="35"/>
    </row>
    <row r="92" spans="1:22" x14ac:dyDescent="0.25">
      <c r="A92" s="6" t="s">
        <v>248</v>
      </c>
      <c r="B92" s="1" t="s">
        <v>58</v>
      </c>
      <c r="C92" s="1" t="s">
        <v>7</v>
      </c>
      <c r="D92" s="1" t="s">
        <v>112</v>
      </c>
      <c r="F92" s="35"/>
    </row>
    <row r="93" spans="1:22" x14ac:dyDescent="0.25">
      <c r="A93" s="6" t="s">
        <v>249</v>
      </c>
      <c r="B93" s="1" t="s">
        <v>3</v>
      </c>
      <c r="C93" s="1" t="s">
        <v>7</v>
      </c>
      <c r="D93" s="1" t="s">
        <v>135</v>
      </c>
    </row>
    <row r="94" spans="1:22" x14ac:dyDescent="0.25">
      <c r="A94" s="6" t="s">
        <v>250</v>
      </c>
      <c r="B94" s="1" t="s">
        <v>63</v>
      </c>
      <c r="C94" s="1" t="s">
        <v>15</v>
      </c>
      <c r="D94" s="9">
        <f>E91/F90</f>
        <v>0</v>
      </c>
      <c r="F94" s="1"/>
    </row>
    <row r="95" spans="1:22" ht="31.5" x14ac:dyDescent="0.25">
      <c r="A95" s="6" t="s">
        <v>251</v>
      </c>
      <c r="B95" s="1" t="s">
        <v>55</v>
      </c>
      <c r="C95" s="1" t="s">
        <v>7</v>
      </c>
      <c r="D95" s="1" t="s">
        <v>138</v>
      </c>
      <c r="E95" s="14">
        <v>217.15</v>
      </c>
      <c r="F95" s="8">
        <v>278.39999999999998</v>
      </c>
      <c r="G95" s="31">
        <v>153.12</v>
      </c>
    </row>
    <row r="96" spans="1:22" x14ac:dyDescent="0.25">
      <c r="A96" s="6" t="s">
        <v>252</v>
      </c>
      <c r="B96" s="1" t="s">
        <v>58</v>
      </c>
      <c r="C96" s="1" t="s">
        <v>7</v>
      </c>
      <c r="D96" s="1" t="s">
        <v>140</v>
      </c>
    </row>
    <row r="97" spans="1:22" x14ac:dyDescent="0.25">
      <c r="A97" s="6" t="s">
        <v>253</v>
      </c>
      <c r="B97" s="1" t="s">
        <v>3</v>
      </c>
      <c r="C97" s="1" t="s">
        <v>7</v>
      </c>
      <c r="D97" s="1" t="s">
        <v>135</v>
      </c>
    </row>
    <row r="98" spans="1:22" x14ac:dyDescent="0.25">
      <c r="A98" s="6" t="s">
        <v>254</v>
      </c>
      <c r="B98" s="1" t="s">
        <v>63</v>
      </c>
      <c r="C98" s="1" t="s">
        <v>15</v>
      </c>
      <c r="D98" s="9">
        <f>E95/F95</f>
        <v>0.77999281609195414</v>
      </c>
    </row>
    <row r="99" spans="1:22" s="5" customFormat="1" ht="63" x14ac:dyDescent="0.25">
      <c r="A99" s="30" t="s">
        <v>123</v>
      </c>
      <c r="B99" s="3" t="s">
        <v>50</v>
      </c>
      <c r="C99" s="3" t="s">
        <v>7</v>
      </c>
      <c r="D99" s="3" t="s">
        <v>143</v>
      </c>
      <c r="E99" s="31"/>
      <c r="F99" s="31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5">
      <c r="A100" s="6" t="s">
        <v>255</v>
      </c>
      <c r="B100" s="1" t="s">
        <v>53</v>
      </c>
      <c r="C100" s="1" t="s">
        <v>15</v>
      </c>
      <c r="D100" s="8">
        <f>E101+E105+E109+E113+E117+E121+E125+E129+E133+E137+E145+E153+E149+E141</f>
        <v>83026.643649999998</v>
      </c>
    </row>
    <row r="101" spans="1:22" ht="31.5" x14ac:dyDescent="0.25">
      <c r="A101" s="6" t="s">
        <v>256</v>
      </c>
      <c r="B101" s="1" t="s">
        <v>55</v>
      </c>
      <c r="C101" s="1" t="s">
        <v>7</v>
      </c>
      <c r="D101" s="1" t="s">
        <v>144</v>
      </c>
      <c r="E101" s="14">
        <v>629.59</v>
      </c>
      <c r="F101" s="14"/>
    </row>
    <row r="102" spans="1:22" x14ac:dyDescent="0.25">
      <c r="A102" s="6" t="s">
        <v>257</v>
      </c>
      <c r="B102" s="1" t="s">
        <v>58</v>
      </c>
      <c r="C102" s="1" t="s">
        <v>7</v>
      </c>
      <c r="D102" s="1" t="s">
        <v>126</v>
      </c>
    </row>
    <row r="103" spans="1:22" x14ac:dyDescent="0.25">
      <c r="A103" s="6" t="s">
        <v>258</v>
      </c>
      <c r="B103" s="1" t="s">
        <v>3</v>
      </c>
      <c r="C103" s="1" t="s">
        <v>7</v>
      </c>
      <c r="D103" s="1" t="s">
        <v>61</v>
      </c>
    </row>
    <row r="104" spans="1:22" x14ac:dyDescent="0.25">
      <c r="A104" s="6" t="s">
        <v>259</v>
      </c>
      <c r="B104" s="1" t="s">
        <v>63</v>
      </c>
      <c r="C104" s="1" t="s">
        <v>15</v>
      </c>
      <c r="D104" s="9">
        <f>E101/E2</f>
        <v>0.40265413149143009</v>
      </c>
    </row>
    <row r="105" spans="1:22" ht="31.5" x14ac:dyDescent="0.25">
      <c r="A105" s="6" t="s">
        <v>260</v>
      </c>
      <c r="B105" s="1" t="s">
        <v>55</v>
      </c>
      <c r="C105" s="1" t="s">
        <v>7</v>
      </c>
      <c r="D105" s="1" t="s">
        <v>145</v>
      </c>
      <c r="E105" s="14">
        <v>1864.59</v>
      </c>
      <c r="F105" s="14"/>
    </row>
    <row r="106" spans="1:22" x14ac:dyDescent="0.25">
      <c r="A106" s="6" t="s">
        <v>261</v>
      </c>
      <c r="B106" s="1" t="s">
        <v>58</v>
      </c>
      <c r="C106" s="1" t="s">
        <v>7</v>
      </c>
      <c r="D106" s="1" t="s">
        <v>146</v>
      </c>
    </row>
    <row r="107" spans="1:22" x14ac:dyDescent="0.25">
      <c r="A107" s="6" t="s">
        <v>262</v>
      </c>
      <c r="B107" s="1" t="s">
        <v>3</v>
      </c>
      <c r="C107" s="1" t="s">
        <v>7</v>
      </c>
      <c r="D107" s="1" t="s">
        <v>61</v>
      </c>
    </row>
    <row r="108" spans="1:22" x14ac:dyDescent="0.25">
      <c r="A108" s="6" t="s">
        <v>263</v>
      </c>
      <c r="B108" s="1" t="s">
        <v>63</v>
      </c>
      <c r="C108" s="1" t="s">
        <v>15</v>
      </c>
      <c r="D108" s="9">
        <f>E105/E2</f>
        <v>1.1924980813507291</v>
      </c>
    </row>
    <row r="109" spans="1:22" ht="31.5" x14ac:dyDescent="0.25">
      <c r="A109" s="6" t="s">
        <v>264</v>
      </c>
      <c r="B109" s="1" t="s">
        <v>55</v>
      </c>
      <c r="C109" s="1" t="s">
        <v>7</v>
      </c>
      <c r="D109" s="1" t="s">
        <v>147</v>
      </c>
      <c r="E109" s="14">
        <v>1028.18</v>
      </c>
      <c r="F109" s="14"/>
    </row>
    <row r="110" spans="1:22" x14ac:dyDescent="0.25">
      <c r="A110" s="6" t="s">
        <v>265</v>
      </c>
      <c r="B110" s="1" t="s">
        <v>58</v>
      </c>
      <c r="C110" s="1" t="s">
        <v>7</v>
      </c>
      <c r="D110" s="1" t="s">
        <v>148</v>
      </c>
    </row>
    <row r="111" spans="1:22" x14ac:dyDescent="0.25">
      <c r="A111" s="6" t="s">
        <v>266</v>
      </c>
      <c r="B111" s="1" t="s">
        <v>3</v>
      </c>
      <c r="C111" s="1" t="s">
        <v>7</v>
      </c>
      <c r="D111" s="1" t="s">
        <v>61</v>
      </c>
    </row>
    <row r="112" spans="1:22" x14ac:dyDescent="0.25">
      <c r="A112" s="6" t="s">
        <v>267</v>
      </c>
      <c r="B112" s="1" t="s">
        <v>63</v>
      </c>
      <c r="C112" s="1" t="s">
        <v>15</v>
      </c>
      <c r="D112" s="9">
        <f>E109/E2</f>
        <v>0.65757226912253786</v>
      </c>
    </row>
    <row r="113" spans="1:6" ht="31.5" x14ac:dyDescent="0.25">
      <c r="A113" s="6" t="s">
        <v>268</v>
      </c>
      <c r="B113" s="1" t="s">
        <v>55</v>
      </c>
      <c r="C113" s="1" t="s">
        <v>7</v>
      </c>
      <c r="D113" s="1" t="s">
        <v>149</v>
      </c>
      <c r="E113" s="17">
        <v>16736.439999999999</v>
      </c>
      <c r="F113" s="14"/>
    </row>
    <row r="114" spans="1:6" x14ac:dyDescent="0.25">
      <c r="A114" s="6" t="s">
        <v>269</v>
      </c>
      <c r="B114" s="1" t="s">
        <v>58</v>
      </c>
      <c r="C114" s="1" t="s">
        <v>7</v>
      </c>
      <c r="D114" s="1" t="s">
        <v>83</v>
      </c>
    </row>
    <row r="115" spans="1:6" x14ac:dyDescent="0.25">
      <c r="A115" s="6" t="s">
        <v>270</v>
      </c>
      <c r="B115" s="1" t="s">
        <v>3</v>
      </c>
      <c r="C115" s="1" t="s">
        <v>7</v>
      </c>
      <c r="D115" s="1" t="s">
        <v>61</v>
      </c>
    </row>
    <row r="116" spans="1:6" x14ac:dyDescent="0.25">
      <c r="A116" s="6" t="s">
        <v>271</v>
      </c>
      <c r="B116" s="1" t="s">
        <v>63</v>
      </c>
      <c r="C116" s="1" t="s">
        <v>15</v>
      </c>
      <c r="D116" s="9">
        <f>E113/E2</f>
        <v>10.703786134561268</v>
      </c>
    </row>
    <row r="117" spans="1:6" ht="47.25" x14ac:dyDescent="0.25">
      <c r="A117" s="6" t="s">
        <v>272</v>
      </c>
      <c r="B117" s="1" t="s">
        <v>55</v>
      </c>
      <c r="C117" s="1" t="s">
        <v>7</v>
      </c>
      <c r="D117" s="1" t="s">
        <v>150</v>
      </c>
      <c r="E117" s="14">
        <v>9557.27</v>
      </c>
      <c r="F117" s="14"/>
    </row>
    <row r="118" spans="1:6" x14ac:dyDescent="0.25">
      <c r="A118" s="6" t="s">
        <v>273</v>
      </c>
      <c r="B118" s="1" t="s">
        <v>58</v>
      </c>
      <c r="C118" s="1" t="s">
        <v>7</v>
      </c>
      <c r="D118" s="1" t="s">
        <v>151</v>
      </c>
    </row>
    <row r="119" spans="1:6" x14ac:dyDescent="0.25">
      <c r="A119" s="6" t="s">
        <v>274</v>
      </c>
      <c r="B119" s="1" t="s">
        <v>3</v>
      </c>
      <c r="C119" s="1" t="s">
        <v>7</v>
      </c>
      <c r="D119" s="1" t="s">
        <v>61</v>
      </c>
    </row>
    <row r="120" spans="1:6" x14ac:dyDescent="0.25">
      <c r="A120" s="6" t="s">
        <v>275</v>
      </c>
      <c r="B120" s="1" t="s">
        <v>63</v>
      </c>
      <c r="C120" s="1" t="s">
        <v>15</v>
      </c>
      <c r="D120" s="9">
        <f>E117/E2</f>
        <v>6.1123497058071123</v>
      </c>
    </row>
    <row r="121" spans="1:6" ht="31.5" x14ac:dyDescent="0.25">
      <c r="A121" s="6" t="s">
        <v>276</v>
      </c>
      <c r="B121" s="1" t="s">
        <v>55</v>
      </c>
      <c r="C121" s="1" t="s">
        <v>7</v>
      </c>
      <c r="D121" s="1" t="s">
        <v>152</v>
      </c>
      <c r="E121" s="14">
        <v>5325.62</v>
      </c>
      <c r="F121" s="14"/>
    </row>
    <row r="122" spans="1:6" x14ac:dyDescent="0.25">
      <c r="A122" s="6" t="s">
        <v>277</v>
      </c>
      <c r="B122" s="1" t="s">
        <v>58</v>
      </c>
      <c r="C122" s="1" t="s">
        <v>7</v>
      </c>
      <c r="D122" s="1" t="s">
        <v>77</v>
      </c>
    </row>
    <row r="123" spans="1:6" x14ac:dyDescent="0.25">
      <c r="A123" s="6" t="s">
        <v>278</v>
      </c>
      <c r="B123" s="1" t="s">
        <v>3</v>
      </c>
      <c r="C123" s="1" t="s">
        <v>7</v>
      </c>
      <c r="D123" s="1" t="s">
        <v>61</v>
      </c>
    </row>
    <row r="124" spans="1:6" x14ac:dyDescent="0.25">
      <c r="A124" s="6" t="s">
        <v>279</v>
      </c>
      <c r="B124" s="1" t="s">
        <v>63</v>
      </c>
      <c r="C124" s="1" t="s">
        <v>15</v>
      </c>
      <c r="D124" s="9">
        <f>E121/E2</f>
        <v>3.4059989767203889</v>
      </c>
    </row>
    <row r="125" spans="1:6" ht="31.5" x14ac:dyDescent="0.25">
      <c r="A125" s="6" t="s">
        <v>280</v>
      </c>
      <c r="B125" s="1" t="s">
        <v>55</v>
      </c>
      <c r="C125" s="1" t="s">
        <v>7</v>
      </c>
      <c r="D125" s="1" t="s">
        <v>153</v>
      </c>
      <c r="E125" s="14">
        <v>1351.73</v>
      </c>
      <c r="F125" s="14"/>
    </row>
    <row r="126" spans="1:6" x14ac:dyDescent="0.25">
      <c r="A126" s="6" t="s">
        <v>281</v>
      </c>
      <c r="B126" s="1" t="s">
        <v>58</v>
      </c>
      <c r="C126" s="1" t="s">
        <v>7</v>
      </c>
      <c r="D126" s="1" t="s">
        <v>112</v>
      </c>
    </row>
    <row r="127" spans="1:6" x14ac:dyDescent="0.25">
      <c r="A127" s="6" t="s">
        <v>282</v>
      </c>
      <c r="B127" s="1" t="s">
        <v>3</v>
      </c>
      <c r="C127" s="1" t="s">
        <v>7</v>
      </c>
      <c r="D127" s="1" t="s">
        <v>61</v>
      </c>
    </row>
    <row r="128" spans="1:6" x14ac:dyDescent="0.25">
      <c r="A128" s="6" t="s">
        <v>283</v>
      </c>
      <c r="B128" s="1" t="s">
        <v>63</v>
      </c>
      <c r="C128" s="1" t="s">
        <v>15</v>
      </c>
      <c r="D128" s="9">
        <f>E125/E2</f>
        <v>0.86449859299053478</v>
      </c>
    </row>
    <row r="129" spans="1:6" ht="31.5" x14ac:dyDescent="0.25">
      <c r="A129" s="6" t="s">
        <v>284</v>
      </c>
      <c r="B129" s="1" t="s">
        <v>55</v>
      </c>
      <c r="C129" s="1" t="s">
        <v>7</v>
      </c>
      <c r="D129" s="1" t="s">
        <v>154</v>
      </c>
      <c r="E129" s="14">
        <v>705.18</v>
      </c>
      <c r="F129" s="14"/>
    </row>
    <row r="130" spans="1:6" x14ac:dyDescent="0.25">
      <c r="A130" s="6" t="s">
        <v>285</v>
      </c>
      <c r="B130" s="1" t="s">
        <v>58</v>
      </c>
      <c r="C130" s="1" t="s">
        <v>7</v>
      </c>
      <c r="D130" s="1" t="s">
        <v>83</v>
      </c>
    </row>
    <row r="131" spans="1:6" x14ac:dyDescent="0.25">
      <c r="A131" s="6" t="s">
        <v>286</v>
      </c>
      <c r="B131" s="1" t="s">
        <v>3</v>
      </c>
      <c r="C131" s="1" t="s">
        <v>7</v>
      </c>
      <c r="D131" s="1" t="s">
        <v>61</v>
      </c>
    </row>
    <row r="132" spans="1:6" x14ac:dyDescent="0.25">
      <c r="A132" s="6" t="s">
        <v>287</v>
      </c>
      <c r="B132" s="1" t="s">
        <v>63</v>
      </c>
      <c r="C132" s="1" t="s">
        <v>15</v>
      </c>
      <c r="D132" s="9">
        <f>E129/E2</f>
        <v>0.45099769762087488</v>
      </c>
    </row>
    <row r="133" spans="1:6" ht="31.5" x14ac:dyDescent="0.25">
      <c r="A133" s="6" t="s">
        <v>288</v>
      </c>
      <c r="B133" s="1" t="s">
        <v>55</v>
      </c>
      <c r="C133" s="1" t="s">
        <v>7</v>
      </c>
      <c r="D133" s="1" t="s">
        <v>155</v>
      </c>
      <c r="E133" s="14">
        <v>1067.6300000000001</v>
      </c>
      <c r="F133" s="14"/>
    </row>
    <row r="134" spans="1:6" x14ac:dyDescent="0.25">
      <c r="A134" s="6" t="s">
        <v>289</v>
      </c>
      <c r="B134" s="1" t="s">
        <v>58</v>
      </c>
      <c r="C134" s="1" t="s">
        <v>7</v>
      </c>
      <c r="D134" s="1" t="s">
        <v>77</v>
      </c>
    </row>
    <row r="135" spans="1:6" x14ac:dyDescent="0.25">
      <c r="A135" s="6" t="s">
        <v>290</v>
      </c>
      <c r="B135" s="1" t="s">
        <v>3</v>
      </c>
      <c r="C135" s="1" t="s">
        <v>7</v>
      </c>
      <c r="D135" s="1" t="s">
        <v>61</v>
      </c>
    </row>
    <row r="136" spans="1:6" x14ac:dyDescent="0.25">
      <c r="A136" s="6" t="s">
        <v>291</v>
      </c>
      <c r="B136" s="1" t="s">
        <v>63</v>
      </c>
      <c r="C136" s="1" t="s">
        <v>15</v>
      </c>
      <c r="D136" s="9">
        <f>E133/E2</f>
        <v>0.68280250703504741</v>
      </c>
    </row>
    <row r="137" spans="1:6" ht="31.5" x14ac:dyDescent="0.25">
      <c r="A137" s="6" t="s">
        <v>334</v>
      </c>
      <c r="B137" s="1" t="s">
        <v>55</v>
      </c>
      <c r="C137" s="1" t="s">
        <v>7</v>
      </c>
      <c r="D137" s="9" t="s">
        <v>156</v>
      </c>
      <c r="E137" s="31">
        <v>0</v>
      </c>
    </row>
    <row r="138" spans="1:6" x14ac:dyDescent="0.25">
      <c r="A138" s="6" t="s">
        <v>335</v>
      </c>
      <c r="B138" s="1" t="s">
        <v>58</v>
      </c>
      <c r="C138" s="1" t="s">
        <v>7</v>
      </c>
      <c r="D138" s="9" t="s">
        <v>83</v>
      </c>
    </row>
    <row r="139" spans="1:6" x14ac:dyDescent="0.25">
      <c r="A139" s="6" t="s">
        <v>336</v>
      </c>
      <c r="B139" s="1" t="s">
        <v>3</v>
      </c>
      <c r="C139" s="1" t="s">
        <v>7</v>
      </c>
      <c r="D139" s="9" t="s">
        <v>61</v>
      </c>
    </row>
    <row r="140" spans="1:6" x14ac:dyDescent="0.25">
      <c r="A140" s="6" t="s">
        <v>337</v>
      </c>
      <c r="B140" s="1" t="s">
        <v>63</v>
      </c>
      <c r="C140" s="1" t="s">
        <v>15</v>
      </c>
      <c r="D140" s="9">
        <f>E137/E2</f>
        <v>0</v>
      </c>
    </row>
    <row r="141" spans="1:6" ht="31.5" x14ac:dyDescent="0.25">
      <c r="A141" s="6" t="s">
        <v>338</v>
      </c>
      <c r="B141" s="1" t="s">
        <v>55</v>
      </c>
      <c r="C141" s="1" t="s">
        <v>7</v>
      </c>
      <c r="D141" s="9" t="s">
        <v>157</v>
      </c>
      <c r="E141" s="15">
        <f>F141</f>
        <v>0</v>
      </c>
      <c r="F141" s="14"/>
    </row>
    <row r="142" spans="1:6" x14ac:dyDescent="0.25">
      <c r="A142" s="6" t="s">
        <v>339</v>
      </c>
      <c r="B142" s="1" t="s">
        <v>58</v>
      </c>
      <c r="C142" s="1" t="s">
        <v>7</v>
      </c>
      <c r="D142" s="9" t="s">
        <v>112</v>
      </c>
    </row>
    <row r="143" spans="1:6" x14ac:dyDescent="0.25">
      <c r="A143" s="6" t="s">
        <v>340</v>
      </c>
      <c r="B143" s="1" t="s">
        <v>3</v>
      </c>
      <c r="C143" s="1" t="s">
        <v>7</v>
      </c>
      <c r="D143" s="9" t="s">
        <v>61</v>
      </c>
    </row>
    <row r="144" spans="1:6" x14ac:dyDescent="0.25">
      <c r="A144" s="6" t="s">
        <v>341</v>
      </c>
      <c r="B144" s="1" t="s">
        <v>63</v>
      </c>
      <c r="C144" s="1" t="s">
        <v>15</v>
      </c>
      <c r="D144" s="9">
        <f>G141/E2</f>
        <v>0</v>
      </c>
    </row>
    <row r="145" spans="1:6" ht="31.5" x14ac:dyDescent="0.25">
      <c r="A145" s="6" t="s">
        <v>342</v>
      </c>
      <c r="B145" s="1" t="s">
        <v>55</v>
      </c>
      <c r="C145" s="1" t="s">
        <v>7</v>
      </c>
      <c r="D145" s="9" t="s">
        <v>158</v>
      </c>
      <c r="E145" s="31">
        <v>0</v>
      </c>
      <c r="F145" s="14"/>
    </row>
    <row r="146" spans="1:6" x14ac:dyDescent="0.25">
      <c r="A146" s="6" t="s">
        <v>343</v>
      </c>
      <c r="B146" s="1" t="s">
        <v>58</v>
      </c>
      <c r="C146" s="1" t="s">
        <v>7</v>
      </c>
      <c r="D146" s="9" t="s">
        <v>112</v>
      </c>
    </row>
    <row r="147" spans="1:6" x14ac:dyDescent="0.25">
      <c r="A147" s="6" t="s">
        <v>344</v>
      </c>
      <c r="B147" s="1" t="s">
        <v>3</v>
      </c>
      <c r="C147" s="1" t="s">
        <v>7</v>
      </c>
      <c r="D147" s="9" t="s">
        <v>61</v>
      </c>
    </row>
    <row r="148" spans="1:6" x14ac:dyDescent="0.25">
      <c r="A148" s="6" t="s">
        <v>345</v>
      </c>
      <c r="B148" s="1" t="s">
        <v>63</v>
      </c>
      <c r="C148" s="1" t="s">
        <v>15</v>
      </c>
      <c r="D148" s="9">
        <f>E145/E2</f>
        <v>0</v>
      </c>
    </row>
    <row r="149" spans="1:6" ht="31.5" x14ac:dyDescent="0.25">
      <c r="A149" s="6" t="s">
        <v>346</v>
      </c>
      <c r="B149" s="1" t="s">
        <v>55</v>
      </c>
      <c r="C149" s="1" t="s">
        <v>7</v>
      </c>
      <c r="D149" s="9" t="s">
        <v>218</v>
      </c>
      <c r="E149" s="14">
        <v>641.98365000000001</v>
      </c>
      <c r="F149" s="11"/>
    </row>
    <row r="150" spans="1:6" x14ac:dyDescent="0.25">
      <c r="A150" s="6" t="s">
        <v>347</v>
      </c>
      <c r="B150" s="1" t="s">
        <v>58</v>
      </c>
      <c r="C150" s="1" t="s">
        <v>7</v>
      </c>
      <c r="D150" s="9" t="s">
        <v>112</v>
      </c>
    </row>
    <row r="151" spans="1:6" x14ac:dyDescent="0.25">
      <c r="A151" s="6" t="s">
        <v>348</v>
      </c>
      <c r="B151" s="1" t="s">
        <v>3</v>
      </c>
      <c r="C151" s="1" t="s">
        <v>7</v>
      </c>
      <c r="D151" s="9" t="s">
        <v>61</v>
      </c>
    </row>
    <row r="152" spans="1:6" x14ac:dyDescent="0.25">
      <c r="A152" s="6" t="s">
        <v>349</v>
      </c>
      <c r="B152" s="1" t="s">
        <v>63</v>
      </c>
      <c r="C152" s="1" t="s">
        <v>15</v>
      </c>
      <c r="D152" s="9">
        <f>E149/E2</f>
        <v>0.41058048733691482</v>
      </c>
      <c r="F152" s="11"/>
    </row>
    <row r="153" spans="1:6" ht="31.5" x14ac:dyDescent="0.25">
      <c r="A153" s="6" t="s">
        <v>350</v>
      </c>
      <c r="B153" s="1" t="s">
        <v>55</v>
      </c>
      <c r="C153" s="1" t="s">
        <v>7</v>
      </c>
      <c r="D153" s="1" t="s">
        <v>159</v>
      </c>
      <c r="E153" s="14">
        <f>40020.55+4097.88</f>
        <v>44118.43</v>
      </c>
      <c r="F153" s="16"/>
    </row>
    <row r="154" spans="1:6" x14ac:dyDescent="0.25">
      <c r="A154" s="6" t="s">
        <v>351</v>
      </c>
      <c r="B154" s="1" t="s">
        <v>58</v>
      </c>
      <c r="C154" s="1" t="s">
        <v>7</v>
      </c>
      <c r="D154" s="1" t="s">
        <v>112</v>
      </c>
      <c r="F154" s="11"/>
    </row>
    <row r="155" spans="1:6" x14ac:dyDescent="0.25">
      <c r="A155" s="6" t="s">
        <v>352</v>
      </c>
      <c r="B155" s="1" t="s">
        <v>3</v>
      </c>
      <c r="C155" s="1" t="s">
        <v>7</v>
      </c>
      <c r="D155" s="1" t="s">
        <v>61</v>
      </c>
      <c r="F155" s="11"/>
    </row>
    <row r="156" spans="1:6" x14ac:dyDescent="0.25">
      <c r="A156" s="6" t="s">
        <v>353</v>
      </c>
      <c r="B156" s="1" t="s">
        <v>63</v>
      </c>
      <c r="C156" s="1" t="s">
        <v>15</v>
      </c>
      <c r="D156" s="9">
        <f>E153/E2</f>
        <v>28.215931184446152</v>
      </c>
    </row>
    <row r="157" spans="1:6" ht="47.25" x14ac:dyDescent="0.25">
      <c r="A157" s="30" t="s">
        <v>292</v>
      </c>
      <c r="B157" s="3" t="s">
        <v>50</v>
      </c>
      <c r="C157" s="3" t="s">
        <v>7</v>
      </c>
      <c r="D157" s="3" t="s">
        <v>160</v>
      </c>
    </row>
    <row r="158" spans="1:6" x14ac:dyDescent="0.25">
      <c r="A158" s="6" t="s">
        <v>293</v>
      </c>
      <c r="B158" s="1" t="s">
        <v>53</v>
      </c>
      <c r="C158" s="1" t="s">
        <v>15</v>
      </c>
      <c r="D158" s="8">
        <f>E159+E163+E167+E171+E175+E179+E183+E187+E191+E195</f>
        <v>92705.908569599997</v>
      </c>
    </row>
    <row r="159" spans="1:6" ht="31.5" x14ac:dyDescent="0.25">
      <c r="A159" s="6" t="s">
        <v>294</v>
      </c>
      <c r="B159" s="1" t="s">
        <v>55</v>
      </c>
      <c r="C159" s="1" t="s">
        <v>7</v>
      </c>
      <c r="D159" s="1" t="s">
        <v>221</v>
      </c>
      <c r="E159" s="15">
        <f>('[4]гук(2016)'!$GS$39+'[4]гук(2016)'!$GS$43)*'[4]гук(2016)'!$GS$104*'[4]гук(2016)'!$GS$4+319.29</f>
        <v>5251.3284623999998</v>
      </c>
      <c r="F159" s="19">
        <v>1</v>
      </c>
    </row>
    <row r="160" spans="1:6" x14ac:dyDescent="0.25">
      <c r="A160" s="6" t="s">
        <v>295</v>
      </c>
      <c r="B160" s="1" t="s">
        <v>58</v>
      </c>
      <c r="C160" s="1" t="s">
        <v>7</v>
      </c>
      <c r="D160" s="1" t="s">
        <v>219</v>
      </c>
      <c r="F160" s="19"/>
    </row>
    <row r="161" spans="1:6" x14ac:dyDescent="0.25">
      <c r="A161" s="6" t="s">
        <v>296</v>
      </c>
      <c r="B161" s="1" t="s">
        <v>3</v>
      </c>
      <c r="C161" s="1" t="s">
        <v>7</v>
      </c>
      <c r="D161" s="1" t="s">
        <v>225</v>
      </c>
      <c r="F161" s="19"/>
    </row>
    <row r="162" spans="1:6" x14ac:dyDescent="0.25">
      <c r="A162" s="6" t="s">
        <v>297</v>
      </c>
      <c r="B162" s="1" t="s">
        <v>63</v>
      </c>
      <c r="C162" s="1" t="s">
        <v>15</v>
      </c>
      <c r="D162" s="9">
        <f>E159/F159</f>
        <v>5251.3284623999998</v>
      </c>
      <c r="F162" s="19"/>
    </row>
    <row r="163" spans="1:6" ht="31.5" x14ac:dyDescent="0.25">
      <c r="A163" s="6" t="s">
        <v>298</v>
      </c>
      <c r="B163" s="1" t="s">
        <v>55</v>
      </c>
      <c r="C163" s="1" t="s">
        <v>7</v>
      </c>
      <c r="D163" s="1" t="s">
        <v>220</v>
      </c>
      <c r="E163" s="14">
        <f>('[4]гук(2016)'!$GS$38+'[4]гук(2016)'!$GS$42)*'[4]гук(2016)'!$GS$104*'[4]гук(2016)'!$GS$4+3987.01</f>
        <v>10801.2601072</v>
      </c>
      <c r="F163" s="19">
        <v>1</v>
      </c>
    </row>
    <row r="164" spans="1:6" x14ac:dyDescent="0.25">
      <c r="A164" s="6" t="s">
        <v>299</v>
      </c>
      <c r="B164" s="1" t="s">
        <v>58</v>
      </c>
      <c r="C164" s="1" t="s">
        <v>7</v>
      </c>
      <c r="D164" s="1" t="s">
        <v>219</v>
      </c>
    </row>
    <row r="165" spans="1:6" x14ac:dyDescent="0.25">
      <c r="A165" s="6" t="s">
        <v>300</v>
      </c>
      <c r="B165" s="1" t="s">
        <v>3</v>
      </c>
      <c r="C165" s="1" t="s">
        <v>7</v>
      </c>
      <c r="D165" s="1" t="s">
        <v>225</v>
      </c>
    </row>
    <row r="166" spans="1:6" x14ac:dyDescent="0.25">
      <c r="A166" s="6" t="s">
        <v>301</v>
      </c>
      <c r="B166" s="1" t="s">
        <v>63</v>
      </c>
      <c r="C166" s="1" t="s">
        <v>15</v>
      </c>
      <c r="D166" s="9">
        <f>E163/F163</f>
        <v>10801.2601072</v>
      </c>
    </row>
    <row r="167" spans="1:6" ht="31.5" x14ac:dyDescent="0.25">
      <c r="A167" s="6" t="s">
        <v>302</v>
      </c>
      <c r="B167" s="1" t="s">
        <v>55</v>
      </c>
      <c r="C167" s="1" t="s">
        <v>7</v>
      </c>
      <c r="D167" s="1" t="s">
        <v>161</v>
      </c>
      <c r="E167" s="31">
        <v>19125.61</v>
      </c>
      <c r="F167" s="14"/>
    </row>
    <row r="168" spans="1:6" x14ac:dyDescent="0.25">
      <c r="A168" s="6" t="s">
        <v>303</v>
      </c>
      <c r="B168" s="1" t="s">
        <v>58</v>
      </c>
      <c r="C168" s="1" t="s">
        <v>7</v>
      </c>
      <c r="D168" s="1" t="s">
        <v>112</v>
      </c>
    </row>
    <row r="169" spans="1:6" x14ac:dyDescent="0.25">
      <c r="A169" s="6" t="s">
        <v>304</v>
      </c>
      <c r="B169" s="1" t="s">
        <v>3</v>
      </c>
      <c r="C169" s="1" t="s">
        <v>7</v>
      </c>
      <c r="D169" s="1" t="s">
        <v>61</v>
      </c>
    </row>
    <row r="170" spans="1:6" x14ac:dyDescent="0.25">
      <c r="A170" s="6" t="s">
        <v>305</v>
      </c>
      <c r="B170" s="1" t="s">
        <v>63</v>
      </c>
      <c r="C170" s="1" t="s">
        <v>15</v>
      </c>
      <c r="D170" s="9">
        <f>E167/E2</f>
        <v>12.231779227423894</v>
      </c>
    </row>
    <row r="171" spans="1:6" ht="31.5" x14ac:dyDescent="0.25">
      <c r="A171" s="6" t="s">
        <v>306</v>
      </c>
      <c r="B171" s="1" t="s">
        <v>55</v>
      </c>
      <c r="C171" s="1" t="s">
        <v>7</v>
      </c>
      <c r="D171" s="1" t="s">
        <v>162</v>
      </c>
      <c r="E171" s="31">
        <v>0</v>
      </c>
      <c r="F171" s="14"/>
    </row>
    <row r="172" spans="1:6" x14ac:dyDescent="0.25">
      <c r="A172" s="6" t="s">
        <v>307</v>
      </c>
      <c r="B172" s="1" t="s">
        <v>58</v>
      </c>
      <c r="C172" s="1" t="s">
        <v>7</v>
      </c>
      <c r="D172" s="1" t="s">
        <v>112</v>
      </c>
    </row>
    <row r="173" spans="1:6" x14ac:dyDescent="0.25">
      <c r="A173" s="6" t="s">
        <v>308</v>
      </c>
      <c r="B173" s="1" t="s">
        <v>3</v>
      </c>
      <c r="C173" s="1" t="s">
        <v>7</v>
      </c>
      <c r="D173" s="1" t="s">
        <v>61</v>
      </c>
    </row>
    <row r="174" spans="1:6" x14ac:dyDescent="0.25">
      <c r="A174" s="6" t="s">
        <v>309</v>
      </c>
      <c r="B174" s="1" t="s">
        <v>63</v>
      </c>
      <c r="C174" s="1" t="s">
        <v>15</v>
      </c>
      <c r="D174" s="9">
        <f>E171/E2</f>
        <v>0</v>
      </c>
    </row>
    <row r="175" spans="1:6" ht="31.5" x14ac:dyDescent="0.25">
      <c r="A175" s="6" t="s">
        <v>310</v>
      </c>
      <c r="B175" s="1" t="s">
        <v>55</v>
      </c>
      <c r="C175" s="1" t="s">
        <v>7</v>
      </c>
      <c r="D175" s="1" t="s">
        <v>163</v>
      </c>
      <c r="E175" s="14">
        <v>1559.45</v>
      </c>
      <c r="F175" s="14"/>
    </row>
    <row r="176" spans="1:6" x14ac:dyDescent="0.25">
      <c r="A176" s="6" t="s">
        <v>311</v>
      </c>
      <c r="B176" s="1" t="s">
        <v>58</v>
      </c>
      <c r="C176" s="1" t="s">
        <v>7</v>
      </c>
      <c r="D176" s="1" t="s">
        <v>112</v>
      </c>
    </row>
    <row r="177" spans="1:6" x14ac:dyDescent="0.25">
      <c r="A177" s="6" t="s">
        <v>312</v>
      </c>
      <c r="B177" s="1" t="s">
        <v>3</v>
      </c>
      <c r="C177" s="1" t="s">
        <v>7</v>
      </c>
      <c r="D177" s="1" t="s">
        <v>61</v>
      </c>
    </row>
    <row r="178" spans="1:6" x14ac:dyDescent="0.25">
      <c r="A178" s="6" t="s">
        <v>313</v>
      </c>
      <c r="B178" s="1" t="s">
        <v>63</v>
      </c>
      <c r="C178" s="1" t="s">
        <v>15</v>
      </c>
      <c r="D178" s="9">
        <f>E175/E2</f>
        <v>0.9973458685085701</v>
      </c>
    </row>
    <row r="179" spans="1:6" ht="31.5" x14ac:dyDescent="0.25">
      <c r="A179" s="6" t="s">
        <v>314</v>
      </c>
      <c r="B179" s="1" t="s">
        <v>55</v>
      </c>
      <c r="C179" s="1" t="s">
        <v>7</v>
      </c>
      <c r="D179" s="1" t="s">
        <v>164</v>
      </c>
      <c r="E179" s="31">
        <v>1060.48</v>
      </c>
      <c r="F179" s="14"/>
    </row>
    <row r="180" spans="1:6" x14ac:dyDescent="0.25">
      <c r="A180" s="6" t="s">
        <v>315</v>
      </c>
      <c r="B180" s="1" t="s">
        <v>58</v>
      </c>
      <c r="C180" s="1" t="s">
        <v>7</v>
      </c>
      <c r="D180" s="1" t="s">
        <v>112</v>
      </c>
    </row>
    <row r="181" spans="1:6" x14ac:dyDescent="0.25">
      <c r="A181" s="6" t="s">
        <v>316</v>
      </c>
      <c r="B181" s="1" t="s">
        <v>3</v>
      </c>
      <c r="C181" s="1" t="s">
        <v>7</v>
      </c>
      <c r="D181" s="1" t="s">
        <v>61</v>
      </c>
    </row>
    <row r="182" spans="1:6" x14ac:dyDescent="0.25">
      <c r="A182" s="6" t="s">
        <v>317</v>
      </c>
      <c r="B182" s="1" t="s">
        <v>63</v>
      </c>
      <c r="C182" s="1" t="s">
        <v>15</v>
      </c>
      <c r="D182" s="9">
        <f>E179/E2</f>
        <v>0.67822972627270406</v>
      </c>
    </row>
    <row r="183" spans="1:6" ht="31.5" x14ac:dyDescent="0.25">
      <c r="A183" s="6" t="s">
        <v>318</v>
      </c>
      <c r="B183" s="1" t="s">
        <v>55</v>
      </c>
      <c r="C183" s="1" t="s">
        <v>7</v>
      </c>
      <c r="D183" s="1" t="s">
        <v>165</v>
      </c>
      <c r="E183" s="31">
        <v>767.1</v>
      </c>
      <c r="F183" s="14"/>
    </row>
    <row r="184" spans="1:6" x14ac:dyDescent="0.25">
      <c r="A184" s="6" t="s">
        <v>319</v>
      </c>
      <c r="B184" s="1" t="s">
        <v>58</v>
      </c>
      <c r="C184" s="1" t="s">
        <v>7</v>
      </c>
      <c r="D184" s="1" t="s">
        <v>112</v>
      </c>
    </row>
    <row r="185" spans="1:6" x14ac:dyDescent="0.25">
      <c r="A185" s="6" t="s">
        <v>320</v>
      </c>
      <c r="B185" s="1" t="s">
        <v>3</v>
      </c>
      <c r="C185" s="1" t="s">
        <v>7</v>
      </c>
      <c r="D185" s="1" t="s">
        <v>61</v>
      </c>
    </row>
    <row r="186" spans="1:6" x14ac:dyDescent="0.25">
      <c r="A186" s="6" t="s">
        <v>321</v>
      </c>
      <c r="B186" s="1" t="s">
        <v>63</v>
      </c>
      <c r="C186" s="1" t="s">
        <v>15</v>
      </c>
      <c r="D186" s="9">
        <f>E183/E2</f>
        <v>0.49059861857252496</v>
      </c>
    </row>
    <row r="187" spans="1:6" ht="31.5" x14ac:dyDescent="0.25">
      <c r="A187" s="6" t="s">
        <v>322</v>
      </c>
      <c r="B187" s="1" t="s">
        <v>55</v>
      </c>
      <c r="C187" s="1" t="s">
        <v>7</v>
      </c>
      <c r="D187" s="1" t="s">
        <v>166</v>
      </c>
      <c r="E187" s="14">
        <v>6079.4</v>
      </c>
      <c r="F187" s="14"/>
    </row>
    <row r="188" spans="1:6" x14ac:dyDescent="0.25">
      <c r="A188" s="6" t="s">
        <v>323</v>
      </c>
      <c r="B188" s="1" t="s">
        <v>58</v>
      </c>
      <c r="C188" s="1" t="s">
        <v>7</v>
      </c>
      <c r="D188" s="1" t="s">
        <v>112</v>
      </c>
    </row>
    <row r="189" spans="1:6" x14ac:dyDescent="0.25">
      <c r="A189" s="6" t="s">
        <v>324</v>
      </c>
      <c r="B189" s="1" t="s">
        <v>3</v>
      </c>
      <c r="C189" s="1" t="s">
        <v>7</v>
      </c>
      <c r="D189" s="1" t="s">
        <v>61</v>
      </c>
    </row>
    <row r="190" spans="1:6" x14ac:dyDescent="0.25">
      <c r="A190" s="6" t="s">
        <v>325</v>
      </c>
      <c r="B190" s="1" t="s">
        <v>63</v>
      </c>
      <c r="C190" s="1" t="s">
        <v>15</v>
      </c>
      <c r="D190" s="9">
        <f>E187/E2</f>
        <v>3.8880787925300586</v>
      </c>
    </row>
    <row r="191" spans="1:6" ht="31.5" x14ac:dyDescent="0.25">
      <c r="A191" s="6" t="s">
        <v>326</v>
      </c>
      <c r="B191" s="1" t="s">
        <v>55</v>
      </c>
      <c r="C191" s="1" t="s">
        <v>7</v>
      </c>
      <c r="D191" s="1" t="s">
        <v>167</v>
      </c>
      <c r="E191" s="14">
        <v>44957.279999999999</v>
      </c>
      <c r="F191" s="14"/>
    </row>
    <row r="192" spans="1:6" x14ac:dyDescent="0.25">
      <c r="A192" s="6" t="s">
        <v>327</v>
      </c>
      <c r="B192" s="1" t="s">
        <v>58</v>
      </c>
      <c r="C192" s="1" t="s">
        <v>7</v>
      </c>
      <c r="D192" s="1" t="s">
        <v>112</v>
      </c>
    </row>
    <row r="193" spans="1:6" x14ac:dyDescent="0.25">
      <c r="A193" s="6" t="s">
        <v>328</v>
      </c>
      <c r="B193" s="1" t="s">
        <v>3</v>
      </c>
      <c r="C193" s="1" t="s">
        <v>7</v>
      </c>
      <c r="D193" s="1" t="s">
        <v>61</v>
      </c>
    </row>
    <row r="194" spans="1:6" x14ac:dyDescent="0.25">
      <c r="A194" s="6" t="s">
        <v>329</v>
      </c>
      <c r="B194" s="1" t="s">
        <v>63</v>
      </c>
      <c r="C194" s="1" t="s">
        <v>15</v>
      </c>
      <c r="D194" s="9">
        <f>E191/E2</f>
        <v>28.752417498081353</v>
      </c>
    </row>
    <row r="195" spans="1:6" ht="31.5" x14ac:dyDescent="0.25">
      <c r="A195" s="6" t="s">
        <v>330</v>
      </c>
      <c r="B195" s="1" t="s">
        <v>55</v>
      </c>
      <c r="C195" s="1" t="s">
        <v>7</v>
      </c>
      <c r="D195" s="9" t="s">
        <v>168</v>
      </c>
      <c r="E195" s="31">
        <v>3104</v>
      </c>
    </row>
    <row r="196" spans="1:6" x14ac:dyDescent="0.25">
      <c r="A196" s="6" t="s">
        <v>331</v>
      </c>
      <c r="B196" s="1" t="s">
        <v>58</v>
      </c>
      <c r="C196" s="1" t="s">
        <v>7</v>
      </c>
      <c r="D196" s="9" t="s">
        <v>112</v>
      </c>
    </row>
    <row r="197" spans="1:6" x14ac:dyDescent="0.25">
      <c r="A197" s="6" t="s">
        <v>332</v>
      </c>
      <c r="B197" s="1" t="s">
        <v>3</v>
      </c>
      <c r="C197" s="1" t="s">
        <v>7</v>
      </c>
      <c r="D197" s="9" t="s">
        <v>61</v>
      </c>
    </row>
    <row r="198" spans="1:6" x14ac:dyDescent="0.25">
      <c r="A198" s="6" t="s">
        <v>333</v>
      </c>
      <c r="B198" s="1" t="s">
        <v>63</v>
      </c>
      <c r="C198" s="1" t="s">
        <v>15</v>
      </c>
      <c r="D198" s="9">
        <f>E195/E2</f>
        <v>1.9851624456382708</v>
      </c>
    </row>
    <row r="199" spans="1:6" ht="47.25" x14ac:dyDescent="0.25">
      <c r="A199" s="30" t="s">
        <v>127</v>
      </c>
      <c r="B199" s="3" t="s">
        <v>50</v>
      </c>
      <c r="C199" s="3" t="s">
        <v>7</v>
      </c>
      <c r="D199" s="3" t="s">
        <v>169</v>
      </c>
    </row>
    <row r="200" spans="1:6" ht="18.75" x14ac:dyDescent="0.25">
      <c r="A200" s="6" t="s">
        <v>130</v>
      </c>
      <c r="B200" s="1" t="s">
        <v>53</v>
      </c>
      <c r="C200" s="1" t="s">
        <v>15</v>
      </c>
      <c r="D200" s="1">
        <f>E201+E205+E209+E213+E217+E221+E225+E229+E233+E237</f>
        <v>3837.44</v>
      </c>
      <c r="F200" s="12"/>
    </row>
    <row r="201" spans="1:6" ht="31.5" x14ac:dyDescent="0.25">
      <c r="A201" s="6" t="s">
        <v>131</v>
      </c>
      <c r="B201" s="1" t="s">
        <v>55</v>
      </c>
      <c r="C201" s="1" t="s">
        <v>7</v>
      </c>
      <c r="D201" s="1" t="s">
        <v>170</v>
      </c>
      <c r="E201" s="31">
        <v>0</v>
      </c>
    </row>
    <row r="202" spans="1:6" x14ac:dyDescent="0.25">
      <c r="A202" s="6" t="s">
        <v>133</v>
      </c>
      <c r="B202" s="1" t="s">
        <v>58</v>
      </c>
      <c r="C202" s="1" t="s">
        <v>7</v>
      </c>
      <c r="D202" s="1" t="s">
        <v>112</v>
      </c>
    </row>
    <row r="203" spans="1:6" x14ac:dyDescent="0.25">
      <c r="A203" s="6" t="s">
        <v>134</v>
      </c>
      <c r="B203" s="1" t="s">
        <v>3</v>
      </c>
      <c r="C203" s="1" t="s">
        <v>7</v>
      </c>
      <c r="D203" s="1" t="s">
        <v>61</v>
      </c>
    </row>
    <row r="204" spans="1:6" x14ac:dyDescent="0.25">
      <c r="A204" s="6" t="s">
        <v>136</v>
      </c>
      <c r="B204" s="1" t="s">
        <v>63</v>
      </c>
      <c r="C204" s="1" t="s">
        <v>15</v>
      </c>
      <c r="D204" s="1">
        <v>0</v>
      </c>
    </row>
    <row r="205" spans="1:6" ht="31.5" x14ac:dyDescent="0.25">
      <c r="A205" s="6" t="s">
        <v>137</v>
      </c>
      <c r="B205" s="1" t="s">
        <v>55</v>
      </c>
      <c r="C205" s="1" t="s">
        <v>7</v>
      </c>
      <c r="D205" s="1" t="s">
        <v>171</v>
      </c>
      <c r="E205" s="31">
        <v>0</v>
      </c>
      <c r="F205" s="31" t="s">
        <v>227</v>
      </c>
    </row>
    <row r="206" spans="1:6" x14ac:dyDescent="0.25">
      <c r="A206" s="6" t="s">
        <v>139</v>
      </c>
      <c r="B206" s="1" t="s">
        <v>58</v>
      </c>
      <c r="C206" s="1" t="s">
        <v>7</v>
      </c>
      <c r="D206" s="1" t="s">
        <v>112</v>
      </c>
    </row>
    <row r="207" spans="1:6" x14ac:dyDescent="0.25">
      <c r="A207" s="6" t="s">
        <v>141</v>
      </c>
      <c r="B207" s="1" t="s">
        <v>3</v>
      </c>
      <c r="C207" s="1" t="s">
        <v>7</v>
      </c>
      <c r="D207" s="1" t="s">
        <v>61</v>
      </c>
    </row>
    <row r="208" spans="1:6" x14ac:dyDescent="0.25">
      <c r="A208" s="6" t="s">
        <v>142</v>
      </c>
      <c r="B208" s="1" t="s">
        <v>63</v>
      </c>
      <c r="C208" s="1" t="s">
        <v>15</v>
      </c>
      <c r="D208" s="9">
        <f>E205/E2</f>
        <v>0</v>
      </c>
    </row>
    <row r="209" spans="1:6" ht="31.5" x14ac:dyDescent="0.25">
      <c r="A209" s="6" t="s">
        <v>354</v>
      </c>
      <c r="B209" s="1" t="s">
        <v>55</v>
      </c>
      <c r="C209" s="1" t="s">
        <v>7</v>
      </c>
      <c r="D209" s="1" t="s">
        <v>172</v>
      </c>
      <c r="E209" s="31">
        <v>0</v>
      </c>
      <c r="F209" s="14"/>
    </row>
    <row r="210" spans="1:6" x14ac:dyDescent="0.25">
      <c r="A210" s="6" t="s">
        <v>355</v>
      </c>
      <c r="B210" s="1" t="s">
        <v>58</v>
      </c>
      <c r="C210" s="1" t="s">
        <v>7</v>
      </c>
      <c r="D210" s="1" t="s">
        <v>112</v>
      </c>
    </row>
    <row r="211" spans="1:6" x14ac:dyDescent="0.25">
      <c r="A211" s="6" t="s">
        <v>356</v>
      </c>
      <c r="B211" s="1" t="s">
        <v>3</v>
      </c>
      <c r="C211" s="1" t="s">
        <v>7</v>
      </c>
      <c r="D211" s="1" t="s">
        <v>61</v>
      </c>
    </row>
    <row r="212" spans="1:6" x14ac:dyDescent="0.25">
      <c r="A212" s="6" t="s">
        <v>357</v>
      </c>
      <c r="B212" s="1" t="s">
        <v>63</v>
      </c>
      <c r="C212" s="1" t="s">
        <v>15</v>
      </c>
      <c r="D212" s="20">
        <f>E209/E2</f>
        <v>0</v>
      </c>
    </row>
    <row r="213" spans="1:6" ht="31.5" x14ac:dyDescent="0.25">
      <c r="A213" s="6" t="s">
        <v>358</v>
      </c>
      <c r="B213" s="1" t="s">
        <v>55</v>
      </c>
      <c r="C213" s="1" t="s">
        <v>7</v>
      </c>
      <c r="D213" s="1" t="s">
        <v>173</v>
      </c>
      <c r="E213" s="31">
        <v>0</v>
      </c>
    </row>
    <row r="214" spans="1:6" x14ac:dyDescent="0.25">
      <c r="A214" s="6" t="s">
        <v>359</v>
      </c>
      <c r="B214" s="1" t="s">
        <v>58</v>
      </c>
      <c r="C214" s="1" t="s">
        <v>7</v>
      </c>
      <c r="D214" s="1" t="s">
        <v>112</v>
      </c>
    </row>
    <row r="215" spans="1:6" x14ac:dyDescent="0.25">
      <c r="A215" s="6" t="s">
        <v>360</v>
      </c>
      <c r="B215" s="1" t="s">
        <v>3</v>
      </c>
      <c r="C215" s="1" t="s">
        <v>7</v>
      </c>
      <c r="D215" s="1" t="s">
        <v>61</v>
      </c>
    </row>
    <row r="216" spans="1:6" x14ac:dyDescent="0.25">
      <c r="A216" s="6" t="s">
        <v>361</v>
      </c>
      <c r="B216" s="1" t="s">
        <v>63</v>
      </c>
      <c r="C216" s="1" t="s">
        <v>15</v>
      </c>
      <c r="D216" s="1">
        <v>0</v>
      </c>
    </row>
    <row r="217" spans="1:6" ht="31.5" x14ac:dyDescent="0.25">
      <c r="A217" s="6" t="s">
        <v>362</v>
      </c>
      <c r="B217" s="1" t="s">
        <v>55</v>
      </c>
      <c r="C217" s="1" t="s">
        <v>7</v>
      </c>
      <c r="D217" s="1" t="s">
        <v>174</v>
      </c>
      <c r="E217" s="31">
        <v>1590.37</v>
      </c>
      <c r="F217" s="14"/>
    </row>
    <row r="218" spans="1:6" x14ac:dyDescent="0.25">
      <c r="A218" s="6" t="s">
        <v>363</v>
      </c>
      <c r="B218" s="1" t="s">
        <v>58</v>
      </c>
      <c r="C218" s="1" t="s">
        <v>7</v>
      </c>
      <c r="D218" s="1" t="s">
        <v>112</v>
      </c>
    </row>
    <row r="219" spans="1:6" x14ac:dyDescent="0.25">
      <c r="A219" s="6" t="s">
        <v>364</v>
      </c>
      <c r="B219" s="1" t="s">
        <v>3</v>
      </c>
      <c r="C219" s="1" t="s">
        <v>7</v>
      </c>
      <c r="D219" s="1" t="s">
        <v>61</v>
      </c>
    </row>
    <row r="220" spans="1:6" x14ac:dyDescent="0.25">
      <c r="A220" s="6" t="s">
        <v>365</v>
      </c>
      <c r="B220" s="1" t="s">
        <v>63</v>
      </c>
      <c r="C220" s="1" t="s">
        <v>15</v>
      </c>
      <c r="D220" s="9">
        <f>E217/E2</f>
        <v>1.0171207469941161</v>
      </c>
    </row>
    <row r="221" spans="1:6" ht="31.5" x14ac:dyDescent="0.25">
      <c r="A221" s="6" t="s">
        <v>366</v>
      </c>
      <c r="B221" s="1" t="s">
        <v>55</v>
      </c>
      <c r="C221" s="1" t="s">
        <v>7</v>
      </c>
      <c r="D221" s="1" t="s">
        <v>175</v>
      </c>
      <c r="E221" s="31">
        <v>0</v>
      </c>
    </row>
    <row r="222" spans="1:6" x14ac:dyDescent="0.25">
      <c r="A222" s="6" t="s">
        <v>367</v>
      </c>
      <c r="B222" s="1" t="s">
        <v>58</v>
      </c>
      <c r="C222" s="1" t="s">
        <v>7</v>
      </c>
      <c r="D222" s="1" t="s">
        <v>112</v>
      </c>
    </row>
    <row r="223" spans="1:6" x14ac:dyDescent="0.25">
      <c r="A223" s="6" t="s">
        <v>368</v>
      </c>
      <c r="B223" s="1" t="s">
        <v>3</v>
      </c>
      <c r="C223" s="1" t="s">
        <v>7</v>
      </c>
      <c r="D223" s="1" t="s">
        <v>61</v>
      </c>
    </row>
    <row r="224" spans="1:6" x14ac:dyDescent="0.25">
      <c r="A224" s="6" t="s">
        <v>369</v>
      </c>
      <c r="B224" s="1" t="s">
        <v>63</v>
      </c>
      <c r="C224" s="1" t="s">
        <v>15</v>
      </c>
      <c r="D224" s="9">
        <f>E221/E2</f>
        <v>0</v>
      </c>
    </row>
    <row r="225" spans="1:6" ht="31.5" x14ac:dyDescent="0.25">
      <c r="A225" s="6" t="s">
        <v>370</v>
      </c>
      <c r="B225" s="1" t="s">
        <v>55</v>
      </c>
      <c r="C225" s="1" t="s">
        <v>7</v>
      </c>
      <c r="D225" s="1" t="s">
        <v>176</v>
      </c>
      <c r="E225" s="31">
        <v>0</v>
      </c>
    </row>
    <row r="226" spans="1:6" x14ac:dyDescent="0.25">
      <c r="A226" s="6" t="s">
        <v>371</v>
      </c>
      <c r="B226" s="1" t="s">
        <v>58</v>
      </c>
      <c r="C226" s="1" t="s">
        <v>7</v>
      </c>
      <c r="D226" s="1" t="s">
        <v>112</v>
      </c>
    </row>
    <row r="227" spans="1:6" x14ac:dyDescent="0.25">
      <c r="A227" s="6" t="s">
        <v>372</v>
      </c>
      <c r="B227" s="1" t="s">
        <v>3</v>
      </c>
      <c r="C227" s="1" t="s">
        <v>7</v>
      </c>
      <c r="D227" s="1" t="s">
        <v>61</v>
      </c>
    </row>
    <row r="228" spans="1:6" x14ac:dyDescent="0.25">
      <c r="A228" s="6" t="s">
        <v>373</v>
      </c>
      <c r="B228" s="1" t="s">
        <v>63</v>
      </c>
      <c r="C228" s="1" t="s">
        <v>15</v>
      </c>
      <c r="D228" s="9">
        <f>E225/E2</f>
        <v>0</v>
      </c>
    </row>
    <row r="229" spans="1:6" ht="31.5" x14ac:dyDescent="0.25">
      <c r="A229" s="6" t="s">
        <v>374</v>
      </c>
      <c r="B229" s="1" t="s">
        <v>55</v>
      </c>
      <c r="C229" s="1" t="s">
        <v>7</v>
      </c>
      <c r="D229" s="1" t="s">
        <v>177</v>
      </c>
      <c r="E229" s="31">
        <v>0</v>
      </c>
      <c r="F229" s="31" t="s">
        <v>227</v>
      </c>
    </row>
    <row r="230" spans="1:6" x14ac:dyDescent="0.25">
      <c r="A230" s="6" t="s">
        <v>375</v>
      </c>
      <c r="B230" s="1" t="s">
        <v>58</v>
      </c>
      <c r="C230" s="1" t="s">
        <v>7</v>
      </c>
      <c r="D230" s="1" t="s">
        <v>112</v>
      </c>
    </row>
    <row r="231" spans="1:6" x14ac:dyDescent="0.25">
      <c r="A231" s="6" t="s">
        <v>376</v>
      </c>
      <c r="B231" s="1" t="s">
        <v>3</v>
      </c>
      <c r="C231" s="1" t="s">
        <v>7</v>
      </c>
      <c r="D231" s="1" t="s">
        <v>61</v>
      </c>
    </row>
    <row r="232" spans="1:6" x14ac:dyDescent="0.25">
      <c r="A232" s="6" t="s">
        <v>377</v>
      </c>
      <c r="B232" s="1" t="s">
        <v>63</v>
      </c>
      <c r="C232" s="1" t="s">
        <v>15</v>
      </c>
      <c r="D232" s="9">
        <f>E229/E2</f>
        <v>0</v>
      </c>
    </row>
    <row r="233" spans="1:6" ht="31.5" x14ac:dyDescent="0.25">
      <c r="A233" s="6" t="s">
        <v>378</v>
      </c>
      <c r="B233" s="1" t="s">
        <v>55</v>
      </c>
      <c r="C233" s="1" t="s">
        <v>7</v>
      </c>
      <c r="D233" s="1" t="s">
        <v>178</v>
      </c>
      <c r="E233" s="31">
        <v>2247.0700000000002</v>
      </c>
    </row>
    <row r="234" spans="1:6" x14ac:dyDescent="0.25">
      <c r="A234" s="6" t="s">
        <v>379</v>
      </c>
      <c r="B234" s="1" t="s">
        <v>58</v>
      </c>
      <c r="C234" s="1" t="s">
        <v>7</v>
      </c>
      <c r="D234" s="1" t="s">
        <v>112</v>
      </c>
    </row>
    <row r="235" spans="1:6" x14ac:dyDescent="0.25">
      <c r="A235" s="6" t="s">
        <v>380</v>
      </c>
      <c r="B235" s="1" t="s">
        <v>3</v>
      </c>
      <c r="C235" s="1" t="s">
        <v>7</v>
      </c>
      <c r="D235" s="1" t="s">
        <v>61</v>
      </c>
    </row>
    <row r="236" spans="1:6" x14ac:dyDescent="0.25">
      <c r="A236" s="6" t="s">
        <v>381</v>
      </c>
      <c r="B236" s="1" t="s">
        <v>63</v>
      </c>
      <c r="C236" s="1" t="s">
        <v>15</v>
      </c>
      <c r="D236" s="9">
        <f>E233/E2</f>
        <v>1.4371130723970327</v>
      </c>
    </row>
    <row r="237" spans="1:6" ht="31.5" x14ac:dyDescent="0.25">
      <c r="A237" s="6" t="s">
        <v>382</v>
      </c>
      <c r="B237" s="1" t="s">
        <v>55</v>
      </c>
      <c r="C237" s="1" t="s">
        <v>7</v>
      </c>
      <c r="D237" s="1" t="s">
        <v>179</v>
      </c>
      <c r="E237" s="31">
        <v>0</v>
      </c>
      <c r="F237" s="31" t="s">
        <v>180</v>
      </c>
    </row>
    <row r="238" spans="1:6" x14ac:dyDescent="0.25">
      <c r="A238" s="6" t="s">
        <v>383</v>
      </c>
      <c r="B238" s="1" t="s">
        <v>58</v>
      </c>
      <c r="C238" s="1" t="s">
        <v>7</v>
      </c>
      <c r="D238" s="1" t="s">
        <v>112</v>
      </c>
    </row>
    <row r="239" spans="1:6" x14ac:dyDescent="0.25">
      <c r="A239" s="6" t="s">
        <v>384</v>
      </c>
      <c r="B239" s="1" t="s">
        <v>3</v>
      </c>
      <c r="C239" s="1" t="s">
        <v>7</v>
      </c>
      <c r="D239" s="1" t="s">
        <v>181</v>
      </c>
    </row>
    <row r="240" spans="1:6" x14ac:dyDescent="0.25">
      <c r="A240" s="6" t="s">
        <v>385</v>
      </c>
      <c r="B240" s="1" t="s">
        <v>63</v>
      </c>
      <c r="C240" s="1" t="s">
        <v>15</v>
      </c>
      <c r="D240" s="9">
        <f>E237/E2</f>
        <v>0</v>
      </c>
    </row>
    <row r="241" spans="1:5" x14ac:dyDescent="0.25">
      <c r="A241" s="6"/>
      <c r="B241" s="3" t="s">
        <v>182</v>
      </c>
      <c r="C241" s="1" t="s">
        <v>15</v>
      </c>
      <c r="D241" s="13">
        <f>SUM(D28,D34,D60,D66,D72,D78,D84,D90,D100,D158,D200)</f>
        <v>263928.78593834996</v>
      </c>
    </row>
    <row r="242" spans="1:5" x14ac:dyDescent="0.25">
      <c r="A242" s="34" t="s">
        <v>183</v>
      </c>
      <c r="B242" s="34"/>
      <c r="C242" s="34"/>
      <c r="D242" s="34"/>
    </row>
    <row r="243" spans="1:5" x14ac:dyDescent="0.25">
      <c r="A243" s="6" t="s">
        <v>184</v>
      </c>
      <c r="B243" s="1" t="s">
        <v>185</v>
      </c>
      <c r="C243" s="1" t="s">
        <v>186</v>
      </c>
      <c r="D243" s="1">
        <v>0</v>
      </c>
      <c r="E243" s="31" t="s">
        <v>223</v>
      </c>
    </row>
    <row r="244" spans="1:5" x14ac:dyDescent="0.25">
      <c r="A244" s="6" t="s">
        <v>187</v>
      </c>
      <c r="B244" s="1" t="s">
        <v>188</v>
      </c>
      <c r="C244" s="1" t="s">
        <v>186</v>
      </c>
      <c r="D244" s="1">
        <v>0</v>
      </c>
      <c r="E244" s="31" t="s">
        <v>223</v>
      </c>
    </row>
    <row r="245" spans="1:5" x14ac:dyDescent="0.25">
      <c r="A245" s="6" t="s">
        <v>189</v>
      </c>
      <c r="B245" s="1" t="s">
        <v>190</v>
      </c>
      <c r="C245" s="1" t="s">
        <v>186</v>
      </c>
      <c r="D245" s="1">
        <v>0</v>
      </c>
      <c r="E245" s="31" t="s">
        <v>223</v>
      </c>
    </row>
    <row r="246" spans="1:5" x14ac:dyDescent="0.25">
      <c r="A246" s="6" t="s">
        <v>191</v>
      </c>
      <c r="B246" s="1" t="s">
        <v>192</v>
      </c>
      <c r="C246" s="1" t="s">
        <v>15</v>
      </c>
      <c r="D246" s="1">
        <v>0</v>
      </c>
      <c r="E246" s="31" t="s">
        <v>223</v>
      </c>
    </row>
    <row r="247" spans="1:5" x14ac:dyDescent="0.25">
      <c r="A247" s="34" t="s">
        <v>193</v>
      </c>
      <c r="B247" s="34"/>
      <c r="C247" s="34"/>
      <c r="D247" s="34"/>
    </row>
    <row r="248" spans="1:5" ht="31.5" x14ac:dyDescent="0.25">
      <c r="A248" s="6" t="s">
        <v>194</v>
      </c>
      <c r="B248" s="1" t="s">
        <v>14</v>
      </c>
      <c r="C248" s="1" t="s">
        <v>15</v>
      </c>
      <c r="D248" s="1">
        <v>0</v>
      </c>
      <c r="E248" s="31" t="s">
        <v>195</v>
      </c>
    </row>
    <row r="249" spans="1:5" ht="31.5" x14ac:dyDescent="0.25">
      <c r="A249" s="6" t="s">
        <v>196</v>
      </c>
      <c r="B249" s="1" t="s">
        <v>17</v>
      </c>
      <c r="C249" s="1" t="s">
        <v>15</v>
      </c>
      <c r="D249" s="1">
        <v>0</v>
      </c>
      <c r="E249" s="31" t="s">
        <v>195</v>
      </c>
    </row>
    <row r="250" spans="1:5" ht="31.5" x14ac:dyDescent="0.25">
      <c r="A250" s="6" t="s">
        <v>197</v>
      </c>
      <c r="B250" s="1" t="s">
        <v>19</v>
      </c>
      <c r="C250" s="1" t="s">
        <v>15</v>
      </c>
      <c r="D250" s="1">
        <v>0</v>
      </c>
      <c r="E250" s="31" t="s">
        <v>195</v>
      </c>
    </row>
    <row r="251" spans="1:5" ht="31.5" x14ac:dyDescent="0.25">
      <c r="A251" s="6" t="s">
        <v>198</v>
      </c>
      <c r="B251" s="1" t="s">
        <v>43</v>
      </c>
      <c r="C251" s="1" t="s">
        <v>15</v>
      </c>
      <c r="D251" s="1">
        <v>0</v>
      </c>
      <c r="E251" s="31" t="s">
        <v>195</v>
      </c>
    </row>
    <row r="252" spans="1:5" ht="31.5" x14ac:dyDescent="0.25">
      <c r="A252" s="6" t="s">
        <v>199</v>
      </c>
      <c r="B252" s="1" t="s">
        <v>200</v>
      </c>
      <c r="C252" s="1" t="s">
        <v>15</v>
      </c>
      <c r="D252" s="1">
        <v>0</v>
      </c>
      <c r="E252" s="31" t="s">
        <v>195</v>
      </c>
    </row>
    <row r="253" spans="1:5" ht="31.5" x14ac:dyDescent="0.25">
      <c r="A253" s="6" t="s">
        <v>201</v>
      </c>
      <c r="B253" s="1" t="s">
        <v>47</v>
      </c>
      <c r="C253" s="1" t="s">
        <v>15</v>
      </c>
      <c r="D253" s="1">
        <v>0</v>
      </c>
      <c r="E253" s="31" t="s">
        <v>195</v>
      </c>
    </row>
    <row r="254" spans="1:5" x14ac:dyDescent="0.25">
      <c r="A254" s="34" t="s">
        <v>202</v>
      </c>
      <c r="B254" s="34"/>
      <c r="C254" s="34"/>
      <c r="D254" s="34"/>
      <c r="E254" s="11"/>
    </row>
    <row r="255" spans="1:5" ht="31.5" x14ac:dyDescent="0.25">
      <c r="A255" s="6" t="s">
        <v>203</v>
      </c>
      <c r="B255" s="1" t="s">
        <v>185</v>
      </c>
      <c r="C255" s="1" t="s">
        <v>186</v>
      </c>
      <c r="D255" s="1">
        <v>0</v>
      </c>
      <c r="E255" s="31" t="s">
        <v>195</v>
      </c>
    </row>
    <row r="256" spans="1:5" ht="31.5" x14ac:dyDescent="0.25">
      <c r="A256" s="6" t="s">
        <v>204</v>
      </c>
      <c r="B256" s="1" t="s">
        <v>188</v>
      </c>
      <c r="C256" s="1" t="s">
        <v>186</v>
      </c>
      <c r="D256" s="1">
        <v>0</v>
      </c>
      <c r="E256" s="31" t="s">
        <v>195</v>
      </c>
    </row>
    <row r="257" spans="1:5" ht="31.5" x14ac:dyDescent="0.25">
      <c r="A257" s="6" t="s">
        <v>205</v>
      </c>
      <c r="B257" s="1" t="s">
        <v>206</v>
      </c>
      <c r="C257" s="1" t="s">
        <v>186</v>
      </c>
      <c r="D257" s="1">
        <v>0</v>
      </c>
      <c r="E257" s="31" t="s">
        <v>195</v>
      </c>
    </row>
    <row r="258" spans="1:5" ht="31.5" x14ac:dyDescent="0.25">
      <c r="A258" s="6" t="s">
        <v>207</v>
      </c>
      <c r="B258" s="1" t="s">
        <v>192</v>
      </c>
      <c r="C258" s="1" t="s">
        <v>15</v>
      </c>
      <c r="D258" s="1">
        <v>0</v>
      </c>
      <c r="E258" s="31" t="s">
        <v>195</v>
      </c>
    </row>
    <row r="259" spans="1:5" x14ac:dyDescent="0.25">
      <c r="A259" s="34" t="s">
        <v>208</v>
      </c>
      <c r="B259" s="34"/>
      <c r="C259" s="34"/>
      <c r="D259" s="34"/>
    </row>
    <row r="260" spans="1:5" x14ac:dyDescent="0.25">
      <c r="A260" s="6" t="s">
        <v>209</v>
      </c>
      <c r="B260" s="1" t="s">
        <v>210</v>
      </c>
      <c r="C260" s="1" t="s">
        <v>186</v>
      </c>
      <c r="D260" s="1">
        <v>5</v>
      </c>
      <c r="E260" s="31" t="s">
        <v>211</v>
      </c>
    </row>
    <row r="261" spans="1:5" x14ac:dyDescent="0.25">
      <c r="A261" s="6" t="s">
        <v>212</v>
      </c>
      <c r="B261" s="1" t="s">
        <v>213</v>
      </c>
      <c r="C261" s="1" t="s">
        <v>186</v>
      </c>
      <c r="D261" s="1">
        <v>1</v>
      </c>
      <c r="E261" s="31" t="s">
        <v>211</v>
      </c>
    </row>
    <row r="262" spans="1:5" ht="31.5" x14ac:dyDescent="0.25">
      <c r="A262" s="6" t="s">
        <v>214</v>
      </c>
      <c r="B262" s="1" t="s">
        <v>215</v>
      </c>
      <c r="C262" s="1" t="s">
        <v>15</v>
      </c>
      <c r="D262" s="7">
        <v>12500</v>
      </c>
      <c r="E262" s="31" t="s">
        <v>211</v>
      </c>
    </row>
    <row r="266" spans="1:5" x14ac:dyDescent="0.25">
      <c r="A266" s="32" t="s">
        <v>216</v>
      </c>
      <c r="B266" s="32"/>
      <c r="D266" s="29" t="s">
        <v>217</v>
      </c>
    </row>
  </sheetData>
  <sheetProtection password="CC29" sheet="1" objects="1" scenarios="1" selectLockedCells="1" selectUnlockedCells="1"/>
  <mergeCells count="9">
    <mergeCell ref="A266:B266"/>
    <mergeCell ref="A2:D2"/>
    <mergeCell ref="A8:D8"/>
    <mergeCell ref="A26:D26"/>
    <mergeCell ref="F91:F92"/>
    <mergeCell ref="A242:D242"/>
    <mergeCell ref="A247:D247"/>
    <mergeCell ref="A254:D254"/>
    <mergeCell ref="A259:D259"/>
  </mergeCells>
  <pageMargins left="0.7" right="0.7" top="0.75" bottom="0.75" header="0.3" footer="0.3"/>
  <pageSetup paperSize="9" scale="55" orientation="portrait" horizontalDpi="180" verticalDpi="180" r:id="rId1"/>
  <rowBreaks count="3" manualBreakCount="3">
    <brk id="64" max="7" man="1"/>
    <brk id="194" max="7" man="1"/>
    <brk id="2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2021-03-30T12:15:17Z</dcterms:modified>
</cp:coreProperties>
</file>