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форме'!$A$1:$D$258</definedName>
  </definedNames>
  <calcPr fullCalcOnLoad="1"/>
</workbook>
</file>

<file path=xl/sharedStrings.xml><?xml version="1.0" encoding="utf-8"?>
<sst xmlns="http://schemas.openxmlformats.org/spreadsheetml/2006/main" count="918" uniqueCount="376">
  <si>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</si>
  <si>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</si>
  <si>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</si>
  <si>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</si>
  <si>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</si>
  <si>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</si>
  <si>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</si>
  <si>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</si>
  <si>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</si>
  <si>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</si>
  <si>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</si>
  <si>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</si>
  <si>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</si>
  <si>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</si>
  <si>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</si>
  <si>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</si>
  <si>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</si>
  <si>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</si>
  <si>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</si>
  <si>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</si>
  <si>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</si>
  <si>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</si>
  <si>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</si>
  <si>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</si>
  <si>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</si>
  <si>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</si>
  <si>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</si>
  <si>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</si>
  <si>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</si>
  <si>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</si>
  <si>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</si>
  <si>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</si>
  <si>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</si>
  <si>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</si>
  <si>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</si>
  <si>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</si>
  <si>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</si>
  <si>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</si>
  <si>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</si>
  <si>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</si>
  <si>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</si>
  <si>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</si>
  <si>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</si>
  <si>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</si>
  <si>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</si>
  <si>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</si>
  <si>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</si>
  <si>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</si>
  <si>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</si>
  <si>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</si>
  <si>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</si>
  <si>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</si>
  <si>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</si>
  <si>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</si>
  <si>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</si>
  <si>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</si>
  <si>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</si>
  <si>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</si>
  <si>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</si>
  <si>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</si>
  <si>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</si>
  <si>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</si>
  <si>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</si>
  <si>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</si>
  <si>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</si>
  <si>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</si>
  <si>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</si>
  <si>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</si>
  <si>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</si>
  <si>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</si>
  <si>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</si>
  <si>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</si>
  <si>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</si>
  <si>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</si>
  <si>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</si>
  <si>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</si>
  <si>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</si>
  <si>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</si>
  <si>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</si>
  <si>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</si>
  <si>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</si>
  <si>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</si>
  <si>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</si>
  <si>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</si>
  <si>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</si>
  <si>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</si>
  <si>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</si>
  <si>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</si>
  <si>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</si>
  <si>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</si>
  <si>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</si>
  <si>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</si>
  <si>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</si>
  <si>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</si>
  <si>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</si>
  <si>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</si>
  <si>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</si>
  <si>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</si>
  <si>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</si>
  <si>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</si>
  <si>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</si>
  <si>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</si>
  <si>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</si>
  <si>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</si>
  <si>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</si>
  <si>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</si>
  <si>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</si>
  <si>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</si>
  <si>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</si>
  <si>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</si>
  <si>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</si>
  <si>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</si>
  <si>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</si>
  <si>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</si>
  <si>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</si>
  <si>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</si>
  <si>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</si>
  <si>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</si>
  <si>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</si>
  <si>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</si>
  <si>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</si>
  <si>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</si>
  <si>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</si>
  <si>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</si>
  <si>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</si>
  <si>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</si>
  <si>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</si>
  <si>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</si>
  <si>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</si>
  <si>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</si>
  <si>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</si>
  <si>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</si>
  <si>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</si>
  <si>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</si>
  <si>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</si>
  <si>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</si>
  <si>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</si>
  <si>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</si>
  <si>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</si>
  <si>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</si>
  <si>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</si>
  <si>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</si>
  <si>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</si>
  <si>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</si>
  <si>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</si>
  <si>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</si>
  <si>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</si>
  <si>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</si>
  <si>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</si>
  <si>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</si>
  <si>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</si>
  <si>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</si>
  <si>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</si>
  <si>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</si>
  <si>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</si>
  <si>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</si>
  <si>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</si>
  <si>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</si>
  <si>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</si>
  <si>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</si>
  <si>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</si>
  <si>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</si>
  <si>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</si>
  <si>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</si>
  <si>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</si>
  <si>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</si>
  <si>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</si>
  <si>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</si>
  <si>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</si>
  <si>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</si>
  <si>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</si>
  <si>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</si>
  <si>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</si>
  <si>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</si>
  <si>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</si>
  <si>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</si>
  <si>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</si>
  <si>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</si>
  <si>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</si>
  <si>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</si>
  <si>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</si>
  <si>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</si>
  <si>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</si>
  <si>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</si>
  <si>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</si>
  <si>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</si>
  <si>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</si>
  <si>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</si>
  <si>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</si>
  <si>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</si>
  <si>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</si>
  <si>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</si>
  <si>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</si>
  <si>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</si>
  <si>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</si>
  <si>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</si>
  <si>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</si>
  <si>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</si>
  <si>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</si>
  <si>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</si>
  <si>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</si>
  <si>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</si>
  <si>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</si>
  <si>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</si>
  <si>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</si>
  <si>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</si>
  <si>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</si>
  <si>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</si>
  <si>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</si>
  <si>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</si>
  <si>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</si>
  <si>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</si>
  <si>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</si>
  <si>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</si>
  <si>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</si>
  <si>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</si>
  <si>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</si>
  <si>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</si>
  <si>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</si>
  <si>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</si>
  <si>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</si>
  <si>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</si>
  <si>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</si>
  <si>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</si>
  <si>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</si>
  <si>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</si>
  <si>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 xml:space="preserve">  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</si>
  <si>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</si>
  <si>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2  ул. 30 лет Октября                                  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</si>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</sst>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30%20&#1083;&#1077;&#1090;%20&#1054;&#1082;&#1090;&#1103;&#1073;&#1088;&#1103;,%20&#1076;.%202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EL38">
            <v>0.277856</v>
          </cell>
        </row>
        <row r="39">
          <cell r="EM39">
            <v>0.201166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EL123">
            <v>71740.55433599999</v>
          </cell>
        </row>
        <row r="124">
          <cell r="EL124">
            <v>80256.87673200003</v>
          </cell>
        </row>
        <row r="125">
          <cell r="EL125">
            <v>18726.5628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5.5</v>
          </cell>
        </row>
        <row r="24">
          <cell r="D24">
            <v>-73526.29583399979</v>
          </cell>
        </row>
        <row r="25">
          <cell r="D25">
            <v>27029.07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8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9.140625" style="16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2" hidden="1" customWidth="1"/>
    <col min="6" max="6" width="25.7109375" style="19" hidden="1" customWidth="1"/>
    <col min="7" max="7" width="17.57421875" style="19" hidden="1" customWidth="1"/>
    <col min="8" max="12" width="9.140625" style="19" hidden="1" customWidth="1"/>
    <col min="13" max="22" width="9.140625" style="19" customWidth="1"/>
    <col min="23" max="23" width="9.140625" style="3" customWidth="1"/>
    <col min="24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3" t="s">
        <v>228</v>
      </c>
      <c r="B2" s="23"/>
      <c r="C2" s="23"/>
      <c r="D2" s="23"/>
      <c r="E2" s="2">
        <v>1273.5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229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230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231</v>
      </c>
    </row>
    <row r="8" spans="1:4" ht="42.75" customHeight="1">
      <c r="A8" s="22" t="s">
        <v>103</v>
      </c>
      <c r="B8" s="22"/>
      <c r="C8" s="22"/>
      <c r="D8" s="22"/>
    </row>
    <row r="9" spans="1:4" ht="15.75">
      <c r="A9" s="7" t="s">
        <v>57</v>
      </c>
      <c r="B9" s="1" t="s">
        <v>72</v>
      </c>
      <c r="C9" s="1" t="s">
        <v>73</v>
      </c>
      <c r="D9" s="8">
        <f>'[3]по форме'!$D$23</f>
        <v>5.5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'[3]по форме'!$D$24</f>
        <v>-73526.29583399979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'[3]по форме'!$D$25</f>
        <v>27029.07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170723.99386800005</v>
      </c>
    </row>
    <row r="13" spans="1:4" ht="15.75">
      <c r="A13" s="7" t="s">
        <v>94</v>
      </c>
      <c r="B13" s="17" t="s">
        <v>79</v>
      </c>
      <c r="C13" s="1" t="s">
        <v>73</v>
      </c>
      <c r="D13" s="8">
        <f>'[2]ГУК 2019'!$EL$124</f>
        <v>80256.87673200003</v>
      </c>
    </row>
    <row r="14" spans="1:4" ht="15.75">
      <c r="A14" s="7" t="s">
        <v>95</v>
      </c>
      <c r="B14" s="17" t="s">
        <v>80</v>
      </c>
      <c r="C14" s="1" t="s">
        <v>73</v>
      </c>
      <c r="D14" s="8">
        <f>'[2]ГУК 2019'!$EL$123</f>
        <v>71740.55433599999</v>
      </c>
    </row>
    <row r="15" spans="1:4" ht="15.75">
      <c r="A15" s="7" t="s">
        <v>96</v>
      </c>
      <c r="B15" s="17" t="s">
        <v>81</v>
      </c>
      <c r="C15" s="1" t="s">
        <v>73</v>
      </c>
      <c r="D15" s="8">
        <f>'[2]ГУК 2019'!$EL$125</f>
        <v>18726.5628</v>
      </c>
    </row>
    <row r="16" spans="1:5" ht="15.75">
      <c r="A16" s="17" t="s">
        <v>82</v>
      </c>
      <c r="B16" s="17" t="s">
        <v>83</v>
      </c>
      <c r="C16" s="17" t="s">
        <v>73</v>
      </c>
      <c r="D16" s="18">
        <f>D17</f>
        <v>153263.62386800005</v>
      </c>
      <c r="E16" s="2">
        <v>169900.99</v>
      </c>
    </row>
    <row r="17" spans="1:4" ht="31.5">
      <c r="A17" s="17" t="s">
        <v>59</v>
      </c>
      <c r="B17" s="17" t="s">
        <v>97</v>
      </c>
      <c r="C17" s="17" t="s">
        <v>73</v>
      </c>
      <c r="D17" s="18">
        <f>D12-D25+D242+D258</f>
        <v>153263.62386800005</v>
      </c>
    </row>
    <row r="18" spans="1:4" ht="31.5">
      <c r="A18" s="17" t="s">
        <v>84</v>
      </c>
      <c r="B18" s="17" t="s">
        <v>98</v>
      </c>
      <c r="C18" s="17" t="s">
        <v>73</v>
      </c>
      <c r="D18" s="18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8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8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8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8">
        <f>D16+D10+D9</f>
        <v>79742.82803400027</v>
      </c>
    </row>
    <row r="23" spans="1:4" ht="15.75">
      <c r="A23" s="17" t="s">
        <v>91</v>
      </c>
      <c r="B23" s="17" t="s">
        <v>99</v>
      </c>
      <c r="C23" s="17" t="s">
        <v>73</v>
      </c>
      <c r="D23" s="18">
        <v>572.65</v>
      </c>
    </row>
    <row r="24" spans="1:4" ht="15.75">
      <c r="A24" s="17" t="s">
        <v>92</v>
      </c>
      <c r="B24" s="17" t="s">
        <v>100</v>
      </c>
      <c r="C24" s="17" t="s">
        <v>73</v>
      </c>
      <c r="D24" s="18">
        <f>D22-D237</f>
        <v>-74002.52435799973</v>
      </c>
    </row>
    <row r="25" spans="1:4" ht="15.75">
      <c r="A25" s="17" t="s">
        <v>93</v>
      </c>
      <c r="B25" s="17" t="s">
        <v>101</v>
      </c>
      <c r="C25" s="17" t="s">
        <v>73</v>
      </c>
      <c r="D25" s="18">
        <v>25157.53</v>
      </c>
    </row>
    <row r="26" spans="1:4" ht="35.25" customHeight="1">
      <c r="A26" s="22" t="s">
        <v>102</v>
      </c>
      <c r="B26" s="22"/>
      <c r="C26" s="22"/>
      <c r="D26" s="22"/>
    </row>
    <row r="27" spans="1:22" s="6" customFormat="1" ht="31.5">
      <c r="A27" s="20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14062.62</v>
      </c>
      <c r="E28" s="2">
        <v>14062.62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11.042497055359247</v>
      </c>
    </row>
    <row r="33" spans="1:22" s="6" customFormat="1" ht="31.5">
      <c r="A33" s="20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14996.99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756.46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0.5940007852375344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197.14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0.15480172752257557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3977.01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3.122897526501767</v>
      </c>
    </row>
    <row r="47" spans="1:5" ht="31.5">
      <c r="A47" s="7" t="s">
        <v>210</v>
      </c>
      <c r="B47" s="1" t="s">
        <v>106</v>
      </c>
      <c r="C47" s="1" t="s">
        <v>67</v>
      </c>
      <c r="D47" s="1" t="s">
        <v>14</v>
      </c>
      <c r="E47" s="2">
        <v>9958.64</v>
      </c>
    </row>
    <row r="48" spans="1:4" ht="15.75">
      <c r="A48" s="7" t="s">
        <v>211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212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213</v>
      </c>
      <c r="B50" s="1" t="s">
        <v>108</v>
      </c>
      <c r="C50" s="1" t="s">
        <v>73</v>
      </c>
      <c r="D50" s="24">
        <f>E47/E2</f>
        <v>7.819897919120534</v>
      </c>
    </row>
    <row r="51" spans="1:5" ht="47.25">
      <c r="A51" s="7" t="s">
        <v>214</v>
      </c>
      <c r="B51" s="1" t="s">
        <v>106</v>
      </c>
      <c r="C51" s="1" t="s">
        <v>67</v>
      </c>
      <c r="D51" s="24" t="s">
        <v>201</v>
      </c>
      <c r="E51" s="2">
        <v>107.74</v>
      </c>
    </row>
    <row r="52" spans="1:4" ht="15.75">
      <c r="A52" s="7" t="s">
        <v>215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216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217</v>
      </c>
      <c r="B54" s="1" t="s">
        <v>108</v>
      </c>
      <c r="C54" s="1" t="s">
        <v>73</v>
      </c>
      <c r="D54" s="24">
        <f>E51/E2</f>
        <v>0.08460149195131526</v>
      </c>
    </row>
    <row r="55" spans="1:5" ht="31.5">
      <c r="A55" s="7" t="s">
        <v>218</v>
      </c>
      <c r="B55" s="1" t="s">
        <v>106</v>
      </c>
      <c r="C55" s="1" t="s">
        <v>67</v>
      </c>
      <c r="D55" s="24" t="s">
        <v>200</v>
      </c>
      <c r="E55" s="2">
        <v>0</v>
      </c>
    </row>
    <row r="56" spans="1:4" ht="15.75">
      <c r="A56" s="7" t="s">
        <v>219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220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221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20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12394.17</v>
      </c>
      <c r="E60" s="2">
        <v>12394.17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5" ht="15.75">
      <c r="A63" s="7" t="s">
        <v>133</v>
      </c>
      <c r="B63" s="1" t="s">
        <v>64</v>
      </c>
      <c r="C63" s="1" t="s">
        <v>67</v>
      </c>
      <c r="D63" s="1" t="s">
        <v>10</v>
      </c>
      <c r="E63" s="2" t="s">
        <v>226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9.732367491166078</v>
      </c>
    </row>
    <row r="65" spans="1:22" s="6" customFormat="1" ht="28.5" customHeight="1">
      <c r="A65" s="20" t="s">
        <v>232</v>
      </c>
      <c r="B65" s="4" t="s">
        <v>104</v>
      </c>
      <c r="C65" s="4" t="s">
        <v>67</v>
      </c>
      <c r="D65" s="4" t="s">
        <v>225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233</v>
      </c>
      <c r="B66" s="1" t="s">
        <v>105</v>
      </c>
      <c r="C66" s="1" t="s">
        <v>73</v>
      </c>
      <c r="D66" s="8">
        <f>E65</f>
        <v>0</v>
      </c>
    </row>
    <row r="67" spans="1:4" ht="31.5">
      <c r="A67" s="7" t="s">
        <v>234</v>
      </c>
      <c r="B67" s="1" t="s">
        <v>106</v>
      </c>
      <c r="C67" s="1" t="s">
        <v>67</v>
      </c>
      <c r="D67" s="1" t="s">
        <v>225</v>
      </c>
    </row>
    <row r="68" spans="1:4" ht="15.75">
      <c r="A68" s="7" t="s">
        <v>235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236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237</v>
      </c>
      <c r="B70" s="1" t="s">
        <v>108</v>
      </c>
      <c r="C70" s="1" t="s">
        <v>73</v>
      </c>
      <c r="D70" s="25">
        <f>D66/E2</f>
        <v>0</v>
      </c>
    </row>
    <row r="71" spans="1:22" s="6" customFormat="1" ht="30.75" customHeight="1">
      <c r="A71" s="20" t="s">
        <v>238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239</v>
      </c>
      <c r="B72" s="1" t="s">
        <v>105</v>
      </c>
      <c r="C72" s="1" t="s">
        <v>73</v>
      </c>
      <c r="D72" s="8">
        <f>E72</f>
        <v>19339.32</v>
      </c>
      <c r="E72" s="2">
        <v>19339.32</v>
      </c>
    </row>
    <row r="73" spans="1:4" ht="31.5">
      <c r="A73" s="7" t="s">
        <v>240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241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242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243</v>
      </c>
      <c r="B76" s="1" t="s">
        <v>108</v>
      </c>
      <c r="C76" s="1" t="s">
        <v>73</v>
      </c>
      <c r="D76" s="15">
        <f>E72/E2</f>
        <v>15.185959952885748</v>
      </c>
    </row>
    <row r="77" spans="1:22" s="6" customFormat="1" ht="31.5">
      <c r="A77" s="20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5644.9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5644.9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15">
        <f>E79/E2</f>
        <v>4.432587357675697</v>
      </c>
    </row>
    <row r="83" spans="1:22" s="6" customFormat="1" ht="31.5">
      <c r="A83" s="20" t="s">
        <v>141</v>
      </c>
      <c r="B83" s="4" t="s">
        <v>104</v>
      </c>
      <c r="C83" s="4" t="s">
        <v>67</v>
      </c>
      <c r="D83" s="4" t="s">
        <v>55</v>
      </c>
      <c r="E83" s="2">
        <v>1837.33</v>
      </c>
      <c r="F83" s="5" t="s">
        <v>208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1837.33</v>
      </c>
      <c r="F84" s="19">
        <v>31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15">
        <f>E83/F84</f>
        <v>59.26870967741935</v>
      </c>
    </row>
    <row r="89" spans="1:22" s="6" customFormat="1" ht="47.25">
      <c r="A89" s="20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209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244</v>
      </c>
      <c r="B90" s="1" t="s">
        <v>105</v>
      </c>
      <c r="C90" s="1" t="s">
        <v>73</v>
      </c>
      <c r="D90" s="1">
        <f>E91+E95</f>
        <v>245.47</v>
      </c>
      <c r="F90" s="1">
        <v>314.7</v>
      </c>
    </row>
    <row r="91" spans="1:6" ht="31.5">
      <c r="A91" s="7" t="s">
        <v>245</v>
      </c>
      <c r="B91" s="1" t="s">
        <v>106</v>
      </c>
      <c r="C91" s="1" t="s">
        <v>67</v>
      </c>
      <c r="D91" s="1" t="s">
        <v>7</v>
      </c>
      <c r="E91" s="2">
        <v>0</v>
      </c>
      <c r="F91" s="21" t="s">
        <v>222</v>
      </c>
    </row>
    <row r="92" spans="1:6" ht="15.75">
      <c r="A92" s="7" t="s">
        <v>246</v>
      </c>
      <c r="B92" s="1" t="s">
        <v>107</v>
      </c>
      <c r="C92" s="1" t="s">
        <v>67</v>
      </c>
      <c r="D92" s="1" t="s">
        <v>24</v>
      </c>
      <c r="F92" s="21"/>
    </row>
    <row r="93" spans="1:4" ht="15.75">
      <c r="A93" s="7" t="s">
        <v>247</v>
      </c>
      <c r="B93" s="1" t="s">
        <v>64</v>
      </c>
      <c r="C93" s="1" t="s">
        <v>67</v>
      </c>
      <c r="D93" s="1" t="s">
        <v>151</v>
      </c>
    </row>
    <row r="94" spans="1:6" ht="15.75">
      <c r="A94" s="7" t="s">
        <v>248</v>
      </c>
      <c r="B94" s="1" t="s">
        <v>108</v>
      </c>
      <c r="C94" s="1" t="s">
        <v>73</v>
      </c>
      <c r="D94" s="15">
        <f>E91/E2</f>
        <v>0</v>
      </c>
      <c r="F94" s="1" t="s">
        <v>209</v>
      </c>
    </row>
    <row r="95" spans="1:6" ht="31.5">
      <c r="A95" s="7" t="s">
        <v>249</v>
      </c>
      <c r="B95" s="1" t="s">
        <v>106</v>
      </c>
      <c r="C95" s="1" t="s">
        <v>67</v>
      </c>
      <c r="D95" s="1" t="s">
        <v>6</v>
      </c>
      <c r="E95" s="2">
        <v>245.47</v>
      </c>
      <c r="F95" s="1">
        <f>F90</f>
        <v>314.7</v>
      </c>
    </row>
    <row r="96" spans="1:4" ht="15.75">
      <c r="A96" s="7" t="s">
        <v>250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251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252</v>
      </c>
      <c r="B98" s="1" t="s">
        <v>108</v>
      </c>
      <c r="C98" s="1" t="s">
        <v>73</v>
      </c>
      <c r="D98" s="15">
        <f>E95/F95</f>
        <v>0.7800127105179536</v>
      </c>
    </row>
    <row r="99" spans="1:22" s="6" customFormat="1" ht="63">
      <c r="A99" s="20" t="s">
        <v>150</v>
      </c>
      <c r="B99" s="4" t="s">
        <v>104</v>
      </c>
      <c r="C99" s="4" t="s">
        <v>67</v>
      </c>
      <c r="D99" s="4" t="s">
        <v>26</v>
      </c>
      <c r="E99" s="2"/>
      <c r="F99" s="1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253</v>
      </c>
      <c r="B100" s="1" t="s">
        <v>105</v>
      </c>
      <c r="C100" s="1" t="s">
        <v>73</v>
      </c>
      <c r="D100" s="8">
        <f>E101+E105+E113+E117+E121+E125+E129+E133+E137+E141+E145+E149+E150+E109</f>
        <v>42294.130999999994</v>
      </c>
    </row>
    <row r="101" spans="1:5" ht="31.5">
      <c r="A101" s="7" t="s">
        <v>254</v>
      </c>
      <c r="B101" s="1" t="s">
        <v>106</v>
      </c>
      <c r="C101" s="1" t="s">
        <v>67</v>
      </c>
      <c r="D101" s="1" t="s">
        <v>27</v>
      </c>
      <c r="E101" s="2">
        <v>486.54</v>
      </c>
    </row>
    <row r="102" spans="1:4" ht="15.75">
      <c r="A102" s="7" t="s">
        <v>255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257</v>
      </c>
      <c r="B104" s="1" t="s">
        <v>108</v>
      </c>
      <c r="C104" s="1" t="s">
        <v>73</v>
      </c>
      <c r="D104" s="15">
        <f>E101/E2</f>
        <v>0.3820494699646643</v>
      </c>
    </row>
    <row r="105" spans="1:5" ht="31.5">
      <c r="A105" s="7" t="s">
        <v>258</v>
      </c>
      <c r="B105" s="1" t="s">
        <v>106</v>
      </c>
      <c r="C105" s="1" t="s">
        <v>67</v>
      </c>
      <c r="D105" s="1" t="s">
        <v>28</v>
      </c>
      <c r="E105" s="2">
        <v>1518.65</v>
      </c>
    </row>
    <row r="106" spans="1:4" ht="15.75">
      <c r="A106" s="7" t="s">
        <v>259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261</v>
      </c>
      <c r="B108" s="1" t="s">
        <v>108</v>
      </c>
      <c r="C108" s="1" t="s">
        <v>73</v>
      </c>
      <c r="D108" s="15">
        <f>E105/E2</f>
        <v>1.192500981546918</v>
      </c>
    </row>
    <row r="109" spans="1:5" ht="31.5">
      <c r="A109" s="7" t="s">
        <v>262</v>
      </c>
      <c r="B109" s="1" t="s">
        <v>106</v>
      </c>
      <c r="C109" s="1" t="s">
        <v>67</v>
      </c>
      <c r="D109" s="15" t="s">
        <v>227</v>
      </c>
      <c r="E109" s="2">
        <v>539.54</v>
      </c>
    </row>
    <row r="110" spans="1:4" ht="15.75">
      <c r="A110" s="7" t="s">
        <v>263</v>
      </c>
      <c r="B110" s="1" t="s">
        <v>107</v>
      </c>
      <c r="C110" s="1" t="s">
        <v>67</v>
      </c>
      <c r="D110" s="15" t="s">
        <v>24</v>
      </c>
    </row>
    <row r="111" spans="1:4" ht="15.75">
      <c r="A111" s="7" t="s">
        <v>264</v>
      </c>
      <c r="B111" s="1" t="s">
        <v>64</v>
      </c>
      <c r="C111" s="1" t="s">
        <v>67</v>
      </c>
      <c r="D111" s="15" t="s">
        <v>10</v>
      </c>
    </row>
    <row r="112" spans="1:4" ht="15.75">
      <c r="A112" s="7" t="s">
        <v>265</v>
      </c>
      <c r="B112" s="1" t="s">
        <v>108</v>
      </c>
      <c r="C112" s="1" t="s">
        <v>73</v>
      </c>
      <c r="D112" s="15">
        <f>E109/E2</f>
        <v>0.4236670592854338</v>
      </c>
    </row>
    <row r="113" spans="1:5" ht="31.5">
      <c r="A113" s="7" t="s">
        <v>266</v>
      </c>
      <c r="B113" s="1" t="s">
        <v>106</v>
      </c>
      <c r="C113" s="1" t="s">
        <v>67</v>
      </c>
      <c r="D113" s="1" t="s">
        <v>3</v>
      </c>
      <c r="E113" s="2">
        <v>837.42</v>
      </c>
    </row>
    <row r="114" spans="1:4" ht="15.75">
      <c r="A114" s="7" t="s">
        <v>267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268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269</v>
      </c>
      <c r="B116" s="1" t="s">
        <v>108</v>
      </c>
      <c r="C116" s="1" t="s">
        <v>73</v>
      </c>
      <c r="D116" s="15">
        <f>E113/E2</f>
        <v>0.6575736160188457</v>
      </c>
    </row>
    <row r="117" spans="1:5" ht="31.5">
      <c r="A117" s="7" t="s">
        <v>270</v>
      </c>
      <c r="B117" s="1" t="s">
        <v>106</v>
      </c>
      <c r="C117" s="1" t="s">
        <v>67</v>
      </c>
      <c r="D117" s="1" t="s">
        <v>2</v>
      </c>
      <c r="E117" s="2">
        <v>13746.78</v>
      </c>
    </row>
    <row r="118" spans="1:4" ht="15.75">
      <c r="A118" s="7" t="s">
        <v>271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272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273</v>
      </c>
      <c r="B120" s="1" t="s">
        <v>108</v>
      </c>
      <c r="C120" s="1" t="s">
        <v>73</v>
      </c>
      <c r="D120" s="15">
        <f>E117/E2</f>
        <v>10.794487632508835</v>
      </c>
    </row>
    <row r="121" spans="1:5" ht="47.25">
      <c r="A121" s="7" t="s">
        <v>274</v>
      </c>
      <c r="B121" s="1" t="s">
        <v>106</v>
      </c>
      <c r="C121" s="1" t="s">
        <v>67</v>
      </c>
      <c r="D121" s="1" t="s">
        <v>32</v>
      </c>
      <c r="E121" s="2">
        <v>7832.29</v>
      </c>
    </row>
    <row r="122" spans="1:4" ht="15.75">
      <c r="A122" s="7" t="s">
        <v>275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276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277</v>
      </c>
      <c r="B124" s="1" t="s">
        <v>108</v>
      </c>
      <c r="C124" s="1" t="s">
        <v>73</v>
      </c>
      <c r="D124" s="15">
        <f>E121/E2</f>
        <v>6.150208087946604</v>
      </c>
    </row>
    <row r="125" spans="1:5" ht="31.5">
      <c r="A125" s="7" t="s">
        <v>278</v>
      </c>
      <c r="B125" s="1" t="s">
        <v>106</v>
      </c>
      <c r="C125" s="1" t="s">
        <v>67</v>
      </c>
      <c r="D125" s="1" t="s">
        <v>34</v>
      </c>
      <c r="E125" s="2">
        <v>4337.541</v>
      </c>
    </row>
    <row r="126" spans="1:4" ht="15.75">
      <c r="A126" s="7" t="s">
        <v>279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280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281</v>
      </c>
      <c r="B128" s="1" t="s">
        <v>108</v>
      </c>
      <c r="C128" s="1" t="s">
        <v>73</v>
      </c>
      <c r="D128" s="15">
        <f>E125/E2</f>
        <v>3.406</v>
      </c>
    </row>
    <row r="129" spans="1:5" ht="31.5">
      <c r="A129" s="7" t="s">
        <v>282</v>
      </c>
      <c r="B129" s="1" t="s">
        <v>106</v>
      </c>
      <c r="C129" s="1" t="s">
        <v>67</v>
      </c>
      <c r="D129" s="1" t="s">
        <v>36</v>
      </c>
      <c r="E129" s="2">
        <v>786.39</v>
      </c>
    </row>
    <row r="130" spans="1:4" ht="15.75">
      <c r="A130" s="7" t="s">
        <v>283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284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285</v>
      </c>
      <c r="B132" s="1" t="s">
        <v>108</v>
      </c>
      <c r="C132" s="1" t="s">
        <v>73</v>
      </c>
      <c r="D132" s="15">
        <f>E129/E2</f>
        <v>0.6175029446407538</v>
      </c>
    </row>
    <row r="133" spans="1:5" ht="31.5">
      <c r="A133" s="7" t="s">
        <v>286</v>
      </c>
      <c r="B133" s="1" t="s">
        <v>106</v>
      </c>
      <c r="C133" s="1" t="s">
        <v>67</v>
      </c>
      <c r="D133" s="1" t="s">
        <v>37</v>
      </c>
      <c r="E133" s="2">
        <v>574.35</v>
      </c>
    </row>
    <row r="134" spans="1:4" ht="15.75">
      <c r="A134" s="7" t="s">
        <v>287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288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289</v>
      </c>
      <c r="B136" s="1" t="s">
        <v>108</v>
      </c>
      <c r="C136" s="1" t="s">
        <v>73</v>
      </c>
      <c r="D136" s="15">
        <f>E133/E2</f>
        <v>0.45100117785630156</v>
      </c>
    </row>
    <row r="137" spans="1:5" ht="31.5">
      <c r="A137" s="7" t="s">
        <v>290</v>
      </c>
      <c r="B137" s="1" t="s">
        <v>106</v>
      </c>
      <c r="C137" s="1" t="s">
        <v>67</v>
      </c>
      <c r="D137" s="1" t="s">
        <v>205</v>
      </c>
      <c r="E137" s="2">
        <v>434.77</v>
      </c>
    </row>
    <row r="138" spans="1:4" ht="15.75">
      <c r="A138" s="7" t="s">
        <v>291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293</v>
      </c>
      <c r="B140" s="1" t="s">
        <v>108</v>
      </c>
      <c r="C140" s="1" t="s">
        <v>73</v>
      </c>
      <c r="D140" s="15">
        <f>E137/E2</f>
        <v>0.3413977228111504</v>
      </c>
    </row>
    <row r="141" spans="1:5" ht="31.5">
      <c r="A141" s="7" t="s">
        <v>294</v>
      </c>
      <c r="B141" s="1" t="s">
        <v>106</v>
      </c>
      <c r="C141" s="1" t="s">
        <v>67</v>
      </c>
      <c r="D141" s="15" t="s">
        <v>206</v>
      </c>
      <c r="E141" s="2">
        <v>9980.23</v>
      </c>
    </row>
    <row r="142" spans="1:4" ht="15.75">
      <c r="A142" s="7" t="s">
        <v>295</v>
      </c>
      <c r="B142" s="1" t="s">
        <v>107</v>
      </c>
      <c r="C142" s="1" t="s">
        <v>67</v>
      </c>
      <c r="D142" s="15" t="s">
        <v>24</v>
      </c>
    </row>
    <row r="143" spans="1:4" ht="15.75">
      <c r="A143" s="7" t="s">
        <v>296</v>
      </c>
      <c r="B143" s="1" t="s">
        <v>64</v>
      </c>
      <c r="C143" s="1" t="s">
        <v>67</v>
      </c>
      <c r="D143" s="15" t="s">
        <v>10</v>
      </c>
    </row>
    <row r="144" spans="1:4" ht="15.75">
      <c r="A144" s="7" t="s">
        <v>297</v>
      </c>
      <c r="B144" s="1" t="s">
        <v>108</v>
      </c>
      <c r="C144" s="1" t="s">
        <v>73</v>
      </c>
      <c r="D144" s="15">
        <f>E141/E2</f>
        <v>7.836851197487239</v>
      </c>
    </row>
    <row r="145" spans="1:5" ht="31.5">
      <c r="A145" s="7" t="s">
        <v>298</v>
      </c>
      <c r="B145" s="1" t="s">
        <v>106</v>
      </c>
      <c r="C145" s="1" t="s">
        <v>67</v>
      </c>
      <c r="D145" s="15" t="s">
        <v>204</v>
      </c>
      <c r="E145" s="2">
        <v>0</v>
      </c>
    </row>
    <row r="146" spans="1:4" ht="15.75">
      <c r="A146" s="7" t="s">
        <v>299</v>
      </c>
      <c r="B146" s="1" t="s">
        <v>107</v>
      </c>
      <c r="C146" s="1" t="s">
        <v>67</v>
      </c>
      <c r="D146" s="15" t="s">
        <v>24</v>
      </c>
    </row>
    <row r="147" spans="1:4" ht="15.75">
      <c r="A147" s="7" t="s">
        <v>300</v>
      </c>
      <c r="B147" s="1" t="s">
        <v>64</v>
      </c>
      <c r="C147" s="1" t="s">
        <v>67</v>
      </c>
      <c r="D147" s="15" t="s">
        <v>10</v>
      </c>
    </row>
    <row r="148" spans="1:4" ht="15.75">
      <c r="A148" s="7" t="s">
        <v>301</v>
      </c>
      <c r="B148" s="1" t="s">
        <v>108</v>
      </c>
      <c r="C148" s="1" t="s">
        <v>73</v>
      </c>
      <c r="D148" s="15">
        <f>E145/E2</f>
        <v>0</v>
      </c>
    </row>
    <row r="149" spans="1:7" ht="31.5">
      <c r="A149" s="7" t="s">
        <v>302</v>
      </c>
      <c r="B149" s="1" t="s">
        <v>106</v>
      </c>
      <c r="C149" s="1" t="s">
        <v>67</v>
      </c>
      <c r="D149" s="1" t="s">
        <v>202</v>
      </c>
      <c r="E149" s="2">
        <v>1219.63</v>
      </c>
      <c r="F149" s="13"/>
      <c r="G149" s="14"/>
    </row>
    <row r="150" spans="1:6" ht="15.75">
      <c r="A150" s="7" t="s">
        <v>303</v>
      </c>
      <c r="B150" s="1" t="s">
        <v>107</v>
      </c>
      <c r="C150" s="1" t="s">
        <v>67</v>
      </c>
      <c r="D150" s="1" t="s">
        <v>24</v>
      </c>
      <c r="F150" s="10"/>
    </row>
    <row r="151" spans="1:4" ht="15.75">
      <c r="A151" s="7" t="s">
        <v>304</v>
      </c>
      <c r="B151" s="1" t="s">
        <v>64</v>
      </c>
      <c r="C151" s="1" t="s">
        <v>67</v>
      </c>
      <c r="D151" s="1" t="s">
        <v>10</v>
      </c>
    </row>
    <row r="152" spans="1:4" ht="15.75">
      <c r="A152" s="7" t="s">
        <v>305</v>
      </c>
      <c r="B152" s="1" t="s">
        <v>108</v>
      </c>
      <c r="C152" s="1" t="s">
        <v>73</v>
      </c>
      <c r="D152" s="15">
        <f>E149/E2</f>
        <v>0.9576992540243424</v>
      </c>
    </row>
    <row r="153" spans="1:4" ht="47.25">
      <c r="A153" s="20" t="s">
        <v>306</v>
      </c>
      <c r="B153" s="4" t="s">
        <v>104</v>
      </c>
      <c r="C153" s="4" t="s">
        <v>67</v>
      </c>
      <c r="D153" s="4" t="s">
        <v>38</v>
      </c>
    </row>
    <row r="154" spans="1:4" ht="15.75">
      <c r="A154" s="7" t="s">
        <v>307</v>
      </c>
      <c r="B154" s="1" t="s">
        <v>105</v>
      </c>
      <c r="C154" s="1" t="s">
        <v>73</v>
      </c>
      <c r="D154" s="8">
        <f>E155+E159+E163+E167+E171+E175+E179+E183+E187+E191</f>
        <v>37013.901392</v>
      </c>
    </row>
    <row r="155" spans="1:7" ht="31.5">
      <c r="A155" s="7" t="s">
        <v>308</v>
      </c>
      <c r="B155" s="1" t="s">
        <v>106</v>
      </c>
      <c r="C155" s="1" t="s">
        <v>67</v>
      </c>
      <c r="D155" s="1" t="s">
        <v>39</v>
      </c>
      <c r="E155" s="2">
        <f>2148.426</f>
        <v>2148.426</v>
      </c>
      <c r="F155" s="19">
        <v>1</v>
      </c>
      <c r="G155" s="19">
        <f>'[1]гук(2016)'!$EM$39*12*E2</f>
        <v>3074.2188120000005</v>
      </c>
    </row>
    <row r="156" spans="1:4" ht="15.75">
      <c r="A156" s="7" t="s">
        <v>309</v>
      </c>
      <c r="B156" s="1" t="s">
        <v>107</v>
      </c>
      <c r="C156" s="1" t="s">
        <v>67</v>
      </c>
      <c r="D156" s="1" t="s">
        <v>40</v>
      </c>
    </row>
    <row r="157" spans="1:4" ht="15.75">
      <c r="A157" s="7" t="s">
        <v>310</v>
      </c>
      <c r="B157" s="1" t="s">
        <v>64</v>
      </c>
      <c r="C157" s="1" t="s">
        <v>67</v>
      </c>
      <c r="D157" s="1" t="s">
        <v>20</v>
      </c>
    </row>
    <row r="158" spans="1:4" ht="15.75">
      <c r="A158" s="7" t="s">
        <v>311</v>
      </c>
      <c r="B158" s="1" t="s">
        <v>108</v>
      </c>
      <c r="C158" s="1" t="s">
        <v>73</v>
      </c>
      <c r="D158" s="15">
        <f>E155/F155</f>
        <v>2148.426</v>
      </c>
    </row>
    <row r="159" spans="1:7" ht="31.5">
      <c r="A159" s="7" t="s">
        <v>312</v>
      </c>
      <c r="B159" s="1" t="s">
        <v>106</v>
      </c>
      <c r="C159" s="1" t="s">
        <v>67</v>
      </c>
      <c r="D159" s="1" t="s">
        <v>224</v>
      </c>
      <c r="E159" s="2">
        <f>G159</f>
        <v>4246.195392</v>
      </c>
      <c r="F159" s="19">
        <v>1</v>
      </c>
      <c r="G159" s="19">
        <f>'[1]гук(2016)'!$EL$38*12*E2</f>
        <v>4246.195392</v>
      </c>
    </row>
    <row r="160" spans="1:4" ht="15.75">
      <c r="A160" s="7" t="s">
        <v>313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314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315</v>
      </c>
      <c r="B162" s="1" t="s">
        <v>108</v>
      </c>
      <c r="C162" s="1" t="s">
        <v>73</v>
      </c>
      <c r="D162" s="15">
        <f>E159/F159</f>
        <v>4246.195392</v>
      </c>
    </row>
    <row r="163" spans="1:5" ht="31.5">
      <c r="A163" s="7" t="s">
        <v>316</v>
      </c>
      <c r="B163" s="1" t="s">
        <v>106</v>
      </c>
      <c r="C163" s="1" t="s">
        <v>67</v>
      </c>
      <c r="D163" s="1" t="s">
        <v>41</v>
      </c>
      <c r="E163" s="2">
        <v>7590.23</v>
      </c>
    </row>
    <row r="164" spans="1:4" ht="15.75">
      <c r="A164" s="7" t="s">
        <v>317</v>
      </c>
      <c r="B164" s="1" t="s">
        <v>107</v>
      </c>
      <c r="C164" s="1" t="s">
        <v>67</v>
      </c>
      <c r="D164" s="1" t="s">
        <v>24</v>
      </c>
    </row>
    <row r="165" spans="1:4" ht="15.75">
      <c r="A165" s="7" t="s">
        <v>318</v>
      </c>
      <c r="B165" s="1" t="s">
        <v>64</v>
      </c>
      <c r="C165" s="1" t="s">
        <v>67</v>
      </c>
      <c r="D165" s="1" t="s">
        <v>10</v>
      </c>
    </row>
    <row r="166" spans="1:4" ht="15.75">
      <c r="A166" s="7" t="s">
        <v>319</v>
      </c>
      <c r="B166" s="1" t="s">
        <v>108</v>
      </c>
      <c r="C166" s="1" t="s">
        <v>73</v>
      </c>
      <c r="D166" s="15">
        <f>E163/E2</f>
        <v>5.96013349038084</v>
      </c>
    </row>
    <row r="167" spans="1:5" ht="31.5">
      <c r="A167" s="7" t="s">
        <v>320</v>
      </c>
      <c r="B167" s="1" t="s">
        <v>106</v>
      </c>
      <c r="C167" s="1" t="s">
        <v>67</v>
      </c>
      <c r="D167" s="1" t="s">
        <v>42</v>
      </c>
      <c r="E167" s="2">
        <v>0</v>
      </c>
    </row>
    <row r="168" spans="1:4" ht="15.75">
      <c r="A168" s="7" t="s">
        <v>321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322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323</v>
      </c>
      <c r="B170" s="1" t="s">
        <v>108</v>
      </c>
      <c r="C170" s="1" t="s">
        <v>73</v>
      </c>
      <c r="D170" s="15">
        <f>E167/E2</f>
        <v>0</v>
      </c>
    </row>
    <row r="171" spans="1:5" ht="31.5">
      <c r="A171" s="7" t="s">
        <v>324</v>
      </c>
      <c r="B171" s="1" t="s">
        <v>106</v>
      </c>
      <c r="C171" s="1" t="s">
        <v>67</v>
      </c>
      <c r="D171" s="1" t="s">
        <v>43</v>
      </c>
      <c r="E171" s="2">
        <f>2820+1819.39</f>
        <v>4639.39</v>
      </c>
    </row>
    <row r="172" spans="1:4" ht="15.75">
      <c r="A172" s="7" t="s">
        <v>325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326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327</v>
      </c>
      <c r="B174" s="1" t="s">
        <v>108</v>
      </c>
      <c r="C174" s="1" t="s">
        <v>73</v>
      </c>
      <c r="D174" s="15">
        <f>E171/E2</f>
        <v>3.6430231645072637</v>
      </c>
    </row>
    <row r="175" spans="1:5" ht="31.5">
      <c r="A175" s="7" t="s">
        <v>328</v>
      </c>
      <c r="B175" s="1" t="s">
        <v>106</v>
      </c>
      <c r="C175" s="1" t="s">
        <v>67</v>
      </c>
      <c r="D175" s="1" t="s">
        <v>195</v>
      </c>
      <c r="E175" s="2">
        <v>1362.43</v>
      </c>
    </row>
    <row r="176" spans="1:4" ht="15.75">
      <c r="A176" s="7" t="s">
        <v>329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330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331</v>
      </c>
      <c r="B178" s="1" t="s">
        <v>108</v>
      </c>
      <c r="C178" s="1" t="s">
        <v>73</v>
      </c>
      <c r="D178" s="15">
        <f>E175/E2</f>
        <v>1.0698311739301138</v>
      </c>
    </row>
    <row r="179" spans="1:5" ht="31.5">
      <c r="A179" s="7" t="s">
        <v>332</v>
      </c>
      <c r="B179" s="1" t="s">
        <v>106</v>
      </c>
      <c r="C179" s="1" t="s">
        <v>67</v>
      </c>
      <c r="D179" s="1" t="s">
        <v>44</v>
      </c>
      <c r="E179" s="2">
        <v>0</v>
      </c>
    </row>
    <row r="180" spans="1:4" ht="15.75">
      <c r="A180" s="7" t="s">
        <v>333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334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335</v>
      </c>
      <c r="B182" s="1" t="s">
        <v>108</v>
      </c>
      <c r="C182" s="1" t="s">
        <v>73</v>
      </c>
      <c r="D182" s="15">
        <f>E179/E2</f>
        <v>0</v>
      </c>
    </row>
    <row r="183" spans="1:6" ht="31.5">
      <c r="A183" s="7" t="s">
        <v>336</v>
      </c>
      <c r="B183" s="1" t="s">
        <v>106</v>
      </c>
      <c r="C183" s="1" t="s">
        <v>67</v>
      </c>
      <c r="D183" s="1" t="s">
        <v>45</v>
      </c>
      <c r="E183" s="2">
        <v>6079.4</v>
      </c>
      <c r="F183" s="19" t="s">
        <v>203</v>
      </c>
    </row>
    <row r="184" spans="1:6" ht="15.75">
      <c r="A184" s="7" t="s">
        <v>337</v>
      </c>
      <c r="B184" s="1" t="s">
        <v>107</v>
      </c>
      <c r="C184" s="1" t="s">
        <v>67</v>
      </c>
      <c r="D184" s="1" t="s">
        <v>24</v>
      </c>
      <c r="F184" s="19" t="s">
        <v>10</v>
      </c>
    </row>
    <row r="185" spans="1:4" ht="15.75">
      <c r="A185" s="7" t="s">
        <v>338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339</v>
      </c>
      <c r="B186" s="1" t="s">
        <v>108</v>
      </c>
      <c r="C186" s="1" t="s">
        <v>73</v>
      </c>
      <c r="D186" s="15">
        <f>E183/E2</f>
        <v>4.773773066352572</v>
      </c>
    </row>
    <row r="187" spans="1:5" ht="31.5">
      <c r="A187" s="7" t="s">
        <v>340</v>
      </c>
      <c r="B187" s="1" t="s">
        <v>106</v>
      </c>
      <c r="C187" s="1" t="s">
        <v>67</v>
      </c>
      <c r="D187" s="1" t="s">
        <v>46</v>
      </c>
      <c r="E187" s="2">
        <v>10947.83</v>
      </c>
    </row>
    <row r="188" spans="1:4" ht="15.75">
      <c r="A188" s="7" t="s">
        <v>341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342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343</v>
      </c>
      <c r="B190" s="1" t="s">
        <v>108</v>
      </c>
      <c r="C190" s="1" t="s">
        <v>73</v>
      </c>
      <c r="D190" s="15">
        <f>E187/E2</f>
        <v>8.596647035728308</v>
      </c>
    </row>
    <row r="191" spans="1:5" ht="31.5">
      <c r="A191" s="7" t="s">
        <v>344</v>
      </c>
      <c r="B191" s="1" t="s">
        <v>106</v>
      </c>
      <c r="C191" s="1" t="s">
        <v>67</v>
      </c>
      <c r="D191" s="15" t="s">
        <v>223</v>
      </c>
      <c r="E191" s="2">
        <v>0</v>
      </c>
    </row>
    <row r="192" spans="1:4" ht="15.75">
      <c r="A192" s="7" t="s">
        <v>345</v>
      </c>
      <c r="B192" s="1" t="s">
        <v>107</v>
      </c>
      <c r="C192" s="1" t="s">
        <v>67</v>
      </c>
      <c r="D192" s="15" t="s">
        <v>24</v>
      </c>
    </row>
    <row r="193" spans="1:4" ht="15.75">
      <c r="A193" s="7" t="s">
        <v>346</v>
      </c>
      <c r="B193" s="1" t="s">
        <v>64</v>
      </c>
      <c r="C193" s="1" t="s">
        <v>67</v>
      </c>
      <c r="D193" s="15" t="s">
        <v>10</v>
      </c>
    </row>
    <row r="194" spans="1:4" ht="15.75">
      <c r="A194" s="7" t="s">
        <v>347</v>
      </c>
      <c r="B194" s="1" t="s">
        <v>108</v>
      </c>
      <c r="C194" s="1" t="s">
        <v>73</v>
      </c>
      <c r="D194" s="15">
        <f>E191/E2</f>
        <v>0</v>
      </c>
    </row>
    <row r="195" spans="1:4" ht="47.25">
      <c r="A195" s="7" t="s">
        <v>348</v>
      </c>
      <c r="B195" s="4" t="s">
        <v>104</v>
      </c>
      <c r="C195" s="4" t="s">
        <v>67</v>
      </c>
      <c r="D195" s="4" t="s">
        <v>47</v>
      </c>
    </row>
    <row r="196" spans="1:6" ht="18.75">
      <c r="A196" s="7" t="s">
        <v>349</v>
      </c>
      <c r="B196" s="1" t="s">
        <v>105</v>
      </c>
      <c r="C196" s="1" t="s">
        <v>73</v>
      </c>
      <c r="D196" s="1">
        <f>E197+E201+E205+E209+E213+E217+E221+E225+E229+E233</f>
        <v>5916.5199999999995</v>
      </c>
      <c r="F196" s="11"/>
    </row>
    <row r="197" spans="1:5" ht="31.5">
      <c r="A197" s="7" t="s">
        <v>350</v>
      </c>
      <c r="B197" s="1" t="s">
        <v>106</v>
      </c>
      <c r="C197" s="1" t="s">
        <v>67</v>
      </c>
      <c r="D197" s="1" t="s">
        <v>48</v>
      </c>
      <c r="E197" s="2">
        <v>0</v>
      </c>
    </row>
    <row r="198" spans="1:4" ht="15.75">
      <c r="A198" s="7" t="s">
        <v>351</v>
      </c>
      <c r="B198" s="1" t="s">
        <v>107</v>
      </c>
      <c r="C198" s="1" t="s">
        <v>67</v>
      </c>
      <c r="D198" s="1" t="s">
        <v>24</v>
      </c>
    </row>
    <row r="199" spans="1:4" ht="15.75">
      <c r="A199" s="20" t="s">
        <v>152</v>
      </c>
      <c r="B199" s="1" t="s">
        <v>64</v>
      </c>
      <c r="C199" s="1" t="s">
        <v>67</v>
      </c>
      <c r="D199" s="1" t="s">
        <v>10</v>
      </c>
    </row>
    <row r="200" spans="1:4" ht="15.75">
      <c r="A200" s="7" t="s">
        <v>153</v>
      </c>
      <c r="B200" s="1" t="s">
        <v>108</v>
      </c>
      <c r="C200" s="1" t="s">
        <v>73</v>
      </c>
      <c r="D200" s="1">
        <v>0</v>
      </c>
    </row>
    <row r="201" spans="1:5" ht="31.5">
      <c r="A201" s="7" t="s">
        <v>154</v>
      </c>
      <c r="B201" s="1" t="s">
        <v>106</v>
      </c>
      <c r="C201" s="1" t="s">
        <v>67</v>
      </c>
      <c r="D201" s="1" t="s">
        <v>50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5">
        <f>E201/E2</f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49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4">
        <f>E205/E2</f>
        <v>0</v>
      </c>
    </row>
    <row r="209" spans="1:5" ht="31.5">
      <c r="A209" s="7" t="s">
        <v>352</v>
      </c>
      <c r="B209" s="1" t="s">
        <v>106</v>
      </c>
      <c r="C209" s="1" t="s">
        <v>67</v>
      </c>
      <c r="D209" s="1" t="s">
        <v>163</v>
      </c>
      <c r="E209" s="2">
        <v>0</v>
      </c>
    </row>
    <row r="210" spans="1:4" ht="15.75">
      <c r="A210" s="7" t="s">
        <v>353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354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355</v>
      </c>
      <c r="B212" s="1" t="s">
        <v>108</v>
      </c>
      <c r="C212" s="1" t="s">
        <v>73</v>
      </c>
      <c r="D212" s="1">
        <v>0</v>
      </c>
    </row>
    <row r="213" spans="1:5" ht="31.5">
      <c r="A213" s="7" t="s">
        <v>356</v>
      </c>
      <c r="B213" s="1" t="s">
        <v>106</v>
      </c>
      <c r="C213" s="1" t="s">
        <v>67</v>
      </c>
      <c r="D213" s="1" t="s">
        <v>207</v>
      </c>
      <c r="E213" s="2">
        <v>1590.37</v>
      </c>
    </row>
    <row r="214" spans="1:4" ht="15.75">
      <c r="A214" s="7" t="s">
        <v>357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358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359</v>
      </c>
      <c r="B216" s="1" t="s">
        <v>108</v>
      </c>
      <c r="C216" s="1" t="s">
        <v>73</v>
      </c>
      <c r="D216" s="15">
        <f>E213/E2</f>
        <v>1.248818217510797</v>
      </c>
    </row>
    <row r="217" spans="1:5" ht="31.5">
      <c r="A217" s="7" t="s">
        <v>360</v>
      </c>
      <c r="B217" s="1" t="s">
        <v>106</v>
      </c>
      <c r="C217" s="1" t="s">
        <v>67</v>
      </c>
      <c r="D217" s="1" t="s">
        <v>1</v>
      </c>
      <c r="E217" s="2">
        <v>4326.15</v>
      </c>
    </row>
    <row r="218" spans="1:4" ht="15.75">
      <c r="A218" s="7" t="s">
        <v>361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362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363</v>
      </c>
      <c r="B220" s="1" t="s">
        <v>108</v>
      </c>
      <c r="C220" s="1" t="s">
        <v>73</v>
      </c>
      <c r="D220" s="15">
        <f>E217/E2</f>
        <v>3.397055359246172</v>
      </c>
    </row>
    <row r="221" spans="1:5" ht="31.5">
      <c r="A221" s="7" t="s">
        <v>364</v>
      </c>
      <c r="B221" s="1" t="s">
        <v>106</v>
      </c>
      <c r="C221" s="1" t="s">
        <v>67</v>
      </c>
      <c r="D221" s="1" t="s">
        <v>0</v>
      </c>
      <c r="E221" s="2">
        <v>0</v>
      </c>
    </row>
    <row r="222" spans="1:4" ht="15.75">
      <c r="A222" s="7" t="s">
        <v>365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366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367</v>
      </c>
      <c r="B224" s="1" t="s">
        <v>108</v>
      </c>
      <c r="C224" s="1" t="s">
        <v>73</v>
      </c>
      <c r="D224" s="15">
        <f>E221/E2</f>
        <v>0</v>
      </c>
    </row>
    <row r="225" spans="1:5" ht="31.5">
      <c r="A225" s="7" t="s">
        <v>364</v>
      </c>
      <c r="B225" s="1" t="s">
        <v>106</v>
      </c>
      <c r="C225" s="1" t="s">
        <v>67</v>
      </c>
      <c r="D225" s="1" t="s">
        <v>51</v>
      </c>
      <c r="E225" s="2">
        <v>0</v>
      </c>
    </row>
    <row r="226" spans="1:4" ht="15.75">
      <c r="A226" s="7" t="s">
        <v>365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367</v>
      </c>
      <c r="B228" s="1" t="s">
        <v>108</v>
      </c>
      <c r="C228" s="1" t="s">
        <v>73</v>
      </c>
      <c r="D228" s="15">
        <f>E225/E2</f>
        <v>0</v>
      </c>
    </row>
    <row r="229" spans="1:5" ht="31.5">
      <c r="A229" s="7" t="s">
        <v>368</v>
      </c>
      <c r="B229" s="1" t="s">
        <v>106</v>
      </c>
      <c r="C229" s="1" t="s">
        <v>67</v>
      </c>
      <c r="D229" s="1" t="s">
        <v>52</v>
      </c>
      <c r="E229" s="2">
        <v>0</v>
      </c>
    </row>
    <row r="230" spans="1:4" ht="15.75">
      <c r="A230" s="7" t="s">
        <v>369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370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371</v>
      </c>
      <c r="B232" s="1" t="s">
        <v>108</v>
      </c>
      <c r="C232" s="1" t="s">
        <v>73</v>
      </c>
      <c r="D232" s="15">
        <f>E229/E2</f>
        <v>0</v>
      </c>
    </row>
    <row r="233" spans="1:6" ht="31.5">
      <c r="A233" s="7" t="s">
        <v>372</v>
      </c>
      <c r="B233" s="1" t="s">
        <v>106</v>
      </c>
      <c r="C233" s="1" t="s">
        <v>67</v>
      </c>
      <c r="D233" s="1" t="s">
        <v>53</v>
      </c>
      <c r="E233" s="2">
        <v>0</v>
      </c>
      <c r="F233" s="19">
        <f>0.3*100</f>
        <v>30</v>
      </c>
    </row>
    <row r="234" spans="1:4" ht="15.75">
      <c r="A234" s="7" t="s">
        <v>373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374</v>
      </c>
      <c r="B235" s="1" t="s">
        <v>64</v>
      </c>
      <c r="C235" s="1" t="s">
        <v>67</v>
      </c>
      <c r="D235" s="1" t="s">
        <v>196</v>
      </c>
    </row>
    <row r="236" spans="1:4" ht="15.75">
      <c r="A236" s="7" t="s">
        <v>375</v>
      </c>
      <c r="B236" s="1" t="s">
        <v>108</v>
      </c>
      <c r="C236" s="1" t="s">
        <v>73</v>
      </c>
      <c r="D236" s="15">
        <f>E233/F233</f>
        <v>0</v>
      </c>
    </row>
    <row r="237" spans="1:4" ht="15.75">
      <c r="A237" s="7"/>
      <c r="B237" s="4" t="s">
        <v>162</v>
      </c>
      <c r="C237" s="1" t="s">
        <v>73</v>
      </c>
      <c r="D237" s="12">
        <f>SUM(D28,D34,D60,D66,D72,D78,D84,D90,D100,D154,D196)</f>
        <v>153745.352392</v>
      </c>
    </row>
    <row r="238" spans="1:4" ht="15.75">
      <c r="A238" s="22" t="s">
        <v>164</v>
      </c>
      <c r="B238" s="22"/>
      <c r="C238" s="22"/>
      <c r="D238" s="22"/>
    </row>
    <row r="239" spans="1:4" ht="15.75">
      <c r="A239" s="7" t="s">
        <v>165</v>
      </c>
      <c r="B239" s="1" t="s">
        <v>166</v>
      </c>
      <c r="C239" s="1" t="s">
        <v>167</v>
      </c>
      <c r="D239" s="26">
        <v>2</v>
      </c>
    </row>
    <row r="240" spans="1:4" ht="15.75">
      <c r="A240" s="7" t="s">
        <v>168</v>
      </c>
      <c r="B240" s="1" t="s">
        <v>169</v>
      </c>
      <c r="C240" s="1" t="s">
        <v>167</v>
      </c>
      <c r="D240" s="26">
        <v>2</v>
      </c>
    </row>
    <row r="241" spans="1:4" ht="15.75">
      <c r="A241" s="7" t="s">
        <v>170</v>
      </c>
      <c r="B241" s="1" t="s">
        <v>171</v>
      </c>
      <c r="C241" s="1" t="s">
        <v>167</v>
      </c>
      <c r="D241" s="1">
        <v>0</v>
      </c>
    </row>
    <row r="242" spans="1:4" ht="15.75">
      <c r="A242" s="7" t="s">
        <v>172</v>
      </c>
      <c r="B242" s="1" t="s">
        <v>173</v>
      </c>
      <c r="C242" s="1" t="s">
        <v>73</v>
      </c>
      <c r="D242" s="24">
        <v>-2802.84</v>
      </c>
    </row>
    <row r="243" spans="1:4" ht="15.75">
      <c r="A243" s="22" t="s">
        <v>174</v>
      </c>
      <c r="B243" s="22"/>
      <c r="C243" s="22"/>
      <c r="D243" s="22"/>
    </row>
    <row r="244" spans="1:4" ht="15.75">
      <c r="A244" s="7" t="s">
        <v>175</v>
      </c>
      <c r="B244" s="1" t="s">
        <v>72</v>
      </c>
      <c r="C244" s="1" t="s">
        <v>73</v>
      </c>
      <c r="D244" s="1">
        <v>0</v>
      </c>
    </row>
    <row r="245" spans="1:4" ht="15.75">
      <c r="A245" s="7" t="s">
        <v>176</v>
      </c>
      <c r="B245" s="1" t="s">
        <v>74</v>
      </c>
      <c r="C245" s="1" t="s">
        <v>73</v>
      </c>
      <c r="D245" s="1">
        <v>0</v>
      </c>
    </row>
    <row r="246" spans="1:4" ht="15.75">
      <c r="A246" s="7" t="s">
        <v>177</v>
      </c>
      <c r="B246" s="1" t="s">
        <v>76</v>
      </c>
      <c r="C246" s="1" t="s">
        <v>73</v>
      </c>
      <c r="D246" s="1">
        <v>0</v>
      </c>
    </row>
    <row r="247" spans="1:4" ht="15.75">
      <c r="A247" s="7" t="s">
        <v>178</v>
      </c>
      <c r="B247" s="1" t="s">
        <v>99</v>
      </c>
      <c r="C247" s="1" t="s">
        <v>73</v>
      </c>
      <c r="D247" s="1">
        <v>0</v>
      </c>
    </row>
    <row r="248" spans="1:4" ht="15.75">
      <c r="A248" s="7" t="s">
        <v>179</v>
      </c>
      <c r="B248" s="1" t="s">
        <v>180</v>
      </c>
      <c r="C248" s="1" t="s">
        <v>73</v>
      </c>
      <c r="D248" s="1">
        <v>0</v>
      </c>
    </row>
    <row r="249" spans="1:4" ht="15.75">
      <c r="A249" s="7" t="s">
        <v>181</v>
      </c>
      <c r="B249" s="1" t="s">
        <v>101</v>
      </c>
      <c r="C249" s="1" t="s">
        <v>73</v>
      </c>
      <c r="D249" s="1">
        <v>0</v>
      </c>
    </row>
    <row r="250" spans="1:4" ht="15.75">
      <c r="A250" s="22" t="s">
        <v>182</v>
      </c>
      <c r="B250" s="22"/>
      <c r="C250" s="22"/>
      <c r="D250" s="22"/>
    </row>
    <row r="251" spans="1:4" ht="15.75">
      <c r="A251" s="7" t="s">
        <v>183</v>
      </c>
      <c r="B251" s="1" t="s">
        <v>166</v>
      </c>
      <c r="C251" s="1" t="s">
        <v>167</v>
      </c>
      <c r="D251" s="1">
        <v>0</v>
      </c>
    </row>
    <row r="252" spans="1:4" ht="15.75">
      <c r="A252" s="7" t="s">
        <v>184</v>
      </c>
      <c r="B252" s="1" t="s">
        <v>169</v>
      </c>
      <c r="C252" s="1" t="s">
        <v>167</v>
      </c>
      <c r="D252" s="1">
        <v>0</v>
      </c>
    </row>
    <row r="253" spans="1:4" ht="15.75">
      <c r="A253" s="7" t="s">
        <v>185</v>
      </c>
      <c r="B253" s="1" t="s">
        <v>186</v>
      </c>
      <c r="C253" s="1" t="s">
        <v>167</v>
      </c>
      <c r="D253" s="1">
        <v>0</v>
      </c>
    </row>
    <row r="254" spans="1:4" ht="15.75">
      <c r="A254" s="7" t="s">
        <v>187</v>
      </c>
      <c r="B254" s="1" t="s">
        <v>173</v>
      </c>
      <c r="C254" s="1" t="s">
        <v>73</v>
      </c>
      <c r="D254" s="1">
        <v>0</v>
      </c>
    </row>
    <row r="255" spans="1:4" ht="15.75">
      <c r="A255" s="22" t="s">
        <v>188</v>
      </c>
      <c r="B255" s="22"/>
      <c r="C255" s="22"/>
      <c r="D255" s="22"/>
    </row>
    <row r="256" spans="1:4" ht="15.75">
      <c r="A256" s="7" t="s">
        <v>189</v>
      </c>
      <c r="B256" s="1" t="s">
        <v>190</v>
      </c>
      <c r="C256" s="1" t="s">
        <v>167</v>
      </c>
      <c r="D256" s="1">
        <v>3</v>
      </c>
    </row>
    <row r="257" spans="1:4" ht="15.75">
      <c r="A257" s="7" t="s">
        <v>191</v>
      </c>
      <c r="B257" s="1" t="s">
        <v>192</v>
      </c>
      <c r="C257" s="1" t="s">
        <v>167</v>
      </c>
      <c r="D257" s="1">
        <v>0</v>
      </c>
    </row>
    <row r="258" spans="1:4" ht="31.5">
      <c r="A258" s="7" t="s">
        <v>193</v>
      </c>
      <c r="B258" s="1" t="s">
        <v>194</v>
      </c>
      <c r="C258" s="1" t="s">
        <v>73</v>
      </c>
      <c r="D258" s="8">
        <v>10500</v>
      </c>
    </row>
  </sheetData>
  <sheetProtection password="CC29" sheet="1" objects="1" scenarios="1" selectLockedCells="1" selectUnlockedCells="1"/>
  <mergeCells count="8">
    <mergeCell ref="F91:F92"/>
    <mergeCell ref="A255:D255"/>
    <mergeCell ref="A2:D2"/>
    <mergeCell ref="A26:D26"/>
    <mergeCell ref="A8:D8"/>
    <mergeCell ref="A238:D238"/>
    <mergeCell ref="A243:D243"/>
    <mergeCell ref="A250:D250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3" manualBreakCount="3">
    <brk id="70" max="3" man="1"/>
    <brk id="136" max="3" man="1"/>
    <brk id="2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2020-03-20T11:39:12Z</cp:lastPrinted>
  <dcterms:created xsi:type="dcterms:W3CDTF">2010-07-19T21:32:50Z</dcterms:created>
  <dcterms:modified xsi:type="dcterms:W3CDTF">2021-03-22T06:47:03Z</dcterms:modified>
  <cp:category/>
  <cp:version/>
  <cp:contentType/>
  <cp:contentStatus/>
</cp:coreProperties>
</file>