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231" i="1" l="1"/>
  <c r="E111" i="1"/>
  <c r="D15" i="1"/>
  <c r="D14" i="1"/>
  <c r="D13" i="1"/>
  <c r="D11" i="1" l="1"/>
  <c r="D10" i="1"/>
  <c r="D9" i="1"/>
  <c r="E77" i="1"/>
  <c r="D72" i="1"/>
  <c r="D202" i="1" l="1"/>
  <c r="D235" i="1" l="1"/>
  <c r="E153" i="1"/>
  <c r="D156" i="1" s="1"/>
  <c r="E89" i="1"/>
  <c r="D82" i="1"/>
  <c r="E67" i="1" l="1"/>
  <c r="E60" i="1"/>
  <c r="E28" i="1"/>
  <c r="D23" i="1"/>
  <c r="D70" i="1" l="1"/>
  <c r="D66" i="1"/>
  <c r="D146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<sst xmlns="http://schemas.openxmlformats.org/spreadsheetml/2006/main" count="918" uniqueCount="367">
  <si>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</si>
  <si>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</si>
  <si>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</si>
  <si>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</si>
  <si>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</si>
  <si>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</si>
  <si>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</si>
  <si>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</si>
  <si>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</si>
  <si>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</si>
  <si>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</si>
  <si>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</si>
  <si>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</si>
  <si>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</si>
  <si>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</si>
  <si>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</si>
  <si>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</si>
  <si>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</si>
  <si>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</si>
  <si>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</si>
  <si>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</si>
  <si>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</si>
  <si>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</si>
  <si>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</si>
  <si>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</si>
  <si>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</si>
  <si>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</si>
  <si>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</si>
  <si>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</si>
  <si>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</si>
  <si>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</si>
  <si>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</si>
  <si>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</si>
  <si>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</si>
  <si>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</si>
  <si>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</si>
  <si>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</si>
  <si>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</si>
  <si>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</si>
  <si>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</si>
  <si>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</si>
  <si>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</si>
  <si>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</si>
  <si>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</si>
  <si>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</si>
  <si>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</si>
  <si>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</si>
  <si>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</si>
  <si>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</si>
  <si>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</si>
  <si>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</si>
  <si>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</si>
  <si>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</si>
  <si>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</si>
  <si>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</si>
  <si>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</si>
  <si>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</si>
  <si>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</si>
  <si>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</si>
  <si>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</si>
  <si>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</si>
  <si>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</si>
  <si>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</si>
  <si>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</si>
  <si>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</si>
  <si>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</si>
  <si>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</si>
  <si>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</si>
  <si>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</si>
  <si>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</si>
  <si>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</si>
  <si>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</si>
  <si>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</si>
  <si>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</si>
  <si>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</si>
  <si>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</si>
  <si>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</si>
  <si>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</si>
  <si>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</si>
  <si>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</si>
  <si>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</si>
  <si>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</si>
  <si>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</si>
  <si>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</si>
  <si>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</si>
  <si>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</si>
  <si>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</si>
  <si>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</si>
  <si>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</si>
  <si>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</si>
  <si>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</si>
  <si>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</si>
  <si>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</si>
  <si>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</si>
  <si>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</si>
  <si>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</si>
  <si>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</si>
  <si>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</si>
  <si>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</si>
  <si>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</si>
  <si>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</si>
  <si>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</si>
  <si>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</si>
  <si>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</si>
  <si>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</si>
  <si>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</si>
  <si>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</si>
  <si>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</si>
  <si>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</si>
  <si>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</si>
  <si>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</si>
  <si>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</si>
  <si>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</si>
  <si>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</si>
  <si>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</si>
  <si>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</si>
  <si>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</si>
  <si>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</si>
  <si>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</si>
  <si>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</si>
  <si>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</si>
  <si>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</si>
  <si>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</si>
  <si>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</si>
  <si>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</si>
  <si>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</si>
  <si>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</si>
  <si>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</si>
  <si>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</si>
  <si>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</si>
  <si>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</si>
  <si>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</si>
  <si>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</si>
  <si>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</si>
  <si>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</si>
  <si>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</si>
  <si>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</si>
  <si>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</si>
  <si>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</si>
  <si>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</si>
  <si>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</si>
  <si>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</si>
  <si>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</si>
  <si>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</si>
  <si>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</si>
  <si>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</si>
  <si>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</si>
  <si>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</si>
  <si>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</si>
  <si>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</si>
  <si>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</si>
  <si>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</si>
  <si>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</si>
  <si>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</si>
  <si>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</si>
  <si>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</si>
  <si>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</si>
  <si>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</si>
  <si>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</si>
  <si>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</si>
  <si>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</si>
  <si>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</si>
  <si>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</si>
  <si>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</si>
  <si>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</si>
  <si>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</si>
  <si>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</si>
  <si>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</si>
  <si>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</si>
  <si>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</si>
  <si>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</si>
  <si>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</si>
  <si>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</si>
  <si>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</si>
  <si>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</si>
  <si>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</si>
  <si>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</si>
  <si>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</si>
  <si>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</si>
  <si>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</si>
  <si>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</si>
  <si>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</si>
  <si>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</si>
  <si>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</si>
  <si>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</si>
  <si>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</si>
  <si>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</si>
  <si>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</si>
  <si>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</si>
  <si>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</si>
  <si>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</si>
  <si>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</si>
  <si>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</si>
  <si>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</si>
  <si>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</si>
  <si>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</si>
  <si>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</si>
  <si>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</si>
  <si>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</si>
  <si>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</si>
  <si>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</si>
  <si>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</si>
  <si>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</si>
  <si>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</si>
  <si>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</si>
  <si>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</si>
  <si>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</si>
  <si>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</si>
  <si>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</si>
  <si>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</si>
  <si>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</si>
  <si>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</si>
  <si>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</si>
  <si>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</si>
  <si>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</si>
  <si>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</si>
  <si>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</si>
  <si>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</si>
  <si>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</si>
  <si>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</si>
  <si>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</si>
  <si>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</si>
  <si>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</si>
  <si>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</si>
  <si>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</si>
  <si>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</si>
  <si>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</si>
  <si>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</si>
  <si>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</si>
  <si>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</si>
  <si>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</si>
  <si>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</si>
  <si>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</si>
  <si>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</si>
  <si>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</si>
  <si>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</si>
  <si>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</si>
  <si>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</si>
  <si>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</si>
  <si>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</si>
  <si>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</si>
  <si>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</si>
  <si>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</si>
  <si>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</si>
  <si>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</si>
  <si>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</si>
  <si>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</si>
  <si>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</si>
  <si>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</si>
  <si>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</si>
  <si>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</si>
  <si>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</si>
  <si>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</si>
  <si>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</si>
  <si>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</si>
  <si>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</si>
  <si>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</si>
  <si>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</si>
  <si>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</si>
  <si>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</si>
  <si>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</si>
  <si>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</si>
  <si>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</si>
  <si>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</si>
  <si>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</si>
  <si>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</si>
  <si>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</si>
  <si>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</si>
  <si>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</si>
  <si>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</si>
  <si>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</si>
  <si>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</si>
  <si>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</si>
  <si>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</si>
  <si>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</si>
  <si>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</si>
  <si>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</si>
  <si>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</si>
  <si>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</si>
  <si>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</si>
  <si>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</si>
  <si>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</si>
  <si>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</si>
  <si>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</si>
  <si>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</si>
  <si>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</si>
  <si>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</si>
  <si>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</si>
  <si>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</si>
  <si>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</si>
  <si>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</si>
  <si>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</si>
  <si>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</si>
  <si>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</si>
  <si>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</si>
  <si>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</si>
  <si>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</si>
  <si>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</si>
  <si>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</si>
  <si>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</si>
  <si>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</si>
  <si>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</si>
  <si>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</si>
  <si>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</si>
  <si>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</si>
  <si>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</si>
  <si>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</si>
  <si>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</si>
  <si>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</si>
  <si>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</si>
  <si>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</si>
  <si>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</si>
  <si>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</si>
  <si>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</si>
  <si>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</si>
  <si>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</si>
  <si>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</si>
  <si>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</si>
  <si>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</si>
  <si>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</si>
  <si>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</si>
  <si>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</si>
  <si>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</si>
  <si>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</si>
  <si>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</si>
  <si>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</si>
  <si>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</si>
  <si>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</si>
  <si>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</si>
  <si>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</si>
  <si>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</si>
  <si>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</si>
  <si>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</si>
  <si>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</si>
  <si>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</si>
  <si>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</si>
  <si>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</si>
  <si>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</si>
  <si>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</si>
  <si>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</si>
  <si>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</si>
  <si>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</si>
  <si>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</si>
  <si>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</si>
  <si>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</si>
  <si>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</si>
  <si>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</si>
  <si>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</si>
  <si>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</si>
  <si>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</si>
  <si>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</si>
  <si>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</si>
  <si>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</si>
  <si>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</si>
  <si>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</si>
  <si>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</si>
  <si>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</si>
  <si>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</si>
  <si>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</si>
  <si>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</si>
  <si>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</si>
  <si>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</si>
  <si>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по дому №45 ул. Ленина в  г. Липецке</t>
  </si>
  <si>
    <t>31.03.2020 г.</t>
  </si>
  <si>
    <t>01.01.2019 г.</t>
  </si>
  <si>
    <t>31.12.2019 г.</t>
  </si>
  <si>
    <t>Работы (услуги) по управлению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</si>
</sst>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45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-116066.16501076921</v>
          </cell>
        </row>
        <row r="25">
          <cell r="D25">
            <v>36877.620000000003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D4">
            <v>385.7</v>
          </cell>
          <cell r="HE4">
            <v>420</v>
          </cell>
        </row>
        <row r="39">
          <cell r="HE39">
            <v>0.329762</v>
          </cell>
        </row>
        <row r="101">
          <cell r="HE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7">
          <cell r="I47">
            <v>0</v>
          </cell>
        </row>
        <row r="48">
          <cell r="I48">
            <v>0</v>
          </cell>
          <cell r="P48">
            <v>3931.2000000000003</v>
          </cell>
          <cell r="U48">
            <v>4460.3999999999996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7">
          <cell r="GW147">
            <v>166.86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E123">
            <v>23102.488079999996</v>
          </cell>
        </row>
        <row r="124">
          <cell r="HE124">
            <v>27022.297680000007</v>
          </cell>
        </row>
        <row r="125">
          <cell r="HE125">
            <v>6176.0159999999996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110" zoomScaleNormal="90" zoomScaleSheetLayoutView="110" workbookViewId="0"/>
  </sheetViews>
  <sheetFormatPr defaultRowHeight="15.75" x14ac:dyDescent="0.25"/>
  <cols>
    <col min="1" max="1" width="9.140625" style="24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7" width="9.140625" style="20" hidden="1" customWidth="1"/>
    <col min="8" max="11" width="0" style="20" hidden="1" customWidth="1"/>
    <col min="12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0" t="s">
        <v>0</v>
      </c>
    </row>
    <row r="2" spans="1:22" s="5" customFormat="1" ht="33.75" customHeight="1" x14ac:dyDescent="0.25">
      <c r="A2" s="25" t="s">
        <v>362</v>
      </c>
      <c r="B2" s="25"/>
      <c r="C2" s="25"/>
      <c r="D2" s="25"/>
      <c r="E2" s="20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365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20" t="s">
        <v>359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-116066.16501076921</v>
      </c>
      <c r="E10" s="20" t="s">
        <v>359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36877.620000000003</v>
      </c>
      <c r="E11" s="20" t="s">
        <v>359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56300.801760000002</v>
      </c>
      <c r="E12" s="20" t="s">
        <v>360</v>
      </c>
    </row>
    <row r="13" spans="1:22" x14ac:dyDescent="0.25">
      <c r="A13" s="6" t="s">
        <v>22</v>
      </c>
      <c r="B13" s="26" t="s">
        <v>23</v>
      </c>
      <c r="C13" s="1" t="s">
        <v>15</v>
      </c>
      <c r="D13" s="17">
        <f>'[5]ГУК 2019'!$HE$124</f>
        <v>27022.297680000007</v>
      </c>
      <c r="E13" s="20" t="s">
        <v>360</v>
      </c>
    </row>
    <row r="14" spans="1:22" x14ac:dyDescent="0.25">
      <c r="A14" s="6" t="s">
        <v>24</v>
      </c>
      <c r="B14" s="26" t="s">
        <v>25</v>
      </c>
      <c r="C14" s="1" t="s">
        <v>15</v>
      </c>
      <c r="D14" s="17">
        <f>'[5]ГУК 2019'!$HE$123</f>
        <v>23102.488079999996</v>
      </c>
      <c r="E14" s="20" t="s">
        <v>360</v>
      </c>
    </row>
    <row r="15" spans="1:22" x14ac:dyDescent="0.25">
      <c r="A15" s="6" t="s">
        <v>26</v>
      </c>
      <c r="B15" s="26" t="s">
        <v>27</v>
      </c>
      <c r="C15" s="1" t="s">
        <v>15</v>
      </c>
      <c r="D15" s="17">
        <f>'[5]ГУК 2019'!$HE$125</f>
        <v>6176.0159999999996</v>
      </c>
      <c r="E15" s="20" t="s">
        <v>360</v>
      </c>
    </row>
    <row r="16" spans="1:22" x14ac:dyDescent="0.25">
      <c r="A16" s="26" t="s">
        <v>28</v>
      </c>
      <c r="B16" s="26" t="s">
        <v>29</v>
      </c>
      <c r="C16" s="26" t="s">
        <v>15</v>
      </c>
      <c r="D16" s="27">
        <f>D17</f>
        <v>4220.7617600000012</v>
      </c>
      <c r="E16" s="20">
        <v>30958.41</v>
      </c>
    </row>
    <row r="17" spans="1:22" ht="31.5" x14ac:dyDescent="0.25">
      <c r="A17" s="26" t="s">
        <v>30</v>
      </c>
      <c r="B17" s="26" t="s">
        <v>31</v>
      </c>
      <c r="C17" s="26" t="s">
        <v>15</v>
      </c>
      <c r="D17" s="27">
        <f>D12-D25+D237+D253</f>
        <v>4220.7617600000012</v>
      </c>
      <c r="E17" s="20" t="s">
        <v>359</v>
      </c>
    </row>
    <row r="18" spans="1:22" ht="31.5" x14ac:dyDescent="0.25">
      <c r="A18" s="26" t="s">
        <v>32</v>
      </c>
      <c r="B18" s="26" t="s">
        <v>33</v>
      </c>
      <c r="C18" s="26" t="s">
        <v>15</v>
      </c>
      <c r="D18" s="27">
        <v>0</v>
      </c>
    </row>
    <row r="19" spans="1:22" x14ac:dyDescent="0.25">
      <c r="A19" s="26" t="s">
        <v>34</v>
      </c>
      <c r="B19" s="26" t="s">
        <v>35</v>
      </c>
      <c r="C19" s="26" t="s">
        <v>15</v>
      </c>
      <c r="D19" s="27">
        <v>0</v>
      </c>
    </row>
    <row r="20" spans="1:22" x14ac:dyDescent="0.25">
      <c r="A20" s="26" t="s">
        <v>36</v>
      </c>
      <c r="B20" s="26" t="s">
        <v>37</v>
      </c>
      <c r="C20" s="26" t="s">
        <v>15</v>
      </c>
      <c r="D20" s="27">
        <v>0</v>
      </c>
    </row>
    <row r="21" spans="1:22" x14ac:dyDescent="0.25">
      <c r="A21" s="26" t="s">
        <v>38</v>
      </c>
      <c r="B21" s="26" t="s">
        <v>39</v>
      </c>
      <c r="C21" s="26" t="s">
        <v>15</v>
      </c>
      <c r="D21" s="27">
        <v>0</v>
      </c>
    </row>
    <row r="22" spans="1:22" x14ac:dyDescent="0.25">
      <c r="A22" s="26" t="s">
        <v>40</v>
      </c>
      <c r="B22" s="26" t="s">
        <v>41</v>
      </c>
      <c r="C22" s="26" t="s">
        <v>15</v>
      </c>
      <c r="D22" s="27">
        <f>D16+D10+D9</f>
        <v>-111845.40325076922</v>
      </c>
      <c r="E22" s="20" t="s">
        <v>359</v>
      </c>
    </row>
    <row r="23" spans="1:22" x14ac:dyDescent="0.25">
      <c r="A23" s="26" t="s">
        <v>42</v>
      </c>
      <c r="B23" s="26" t="s">
        <v>43</v>
      </c>
      <c r="C23" s="26" t="s">
        <v>15</v>
      </c>
      <c r="D23" s="27">
        <f>'[3]2018 непоср.'!$I$48</f>
        <v>0</v>
      </c>
      <c r="E23" s="20" t="s">
        <v>359</v>
      </c>
    </row>
    <row r="24" spans="1:22" x14ac:dyDescent="0.25">
      <c r="A24" s="26" t="s">
        <v>44</v>
      </c>
      <c r="B24" s="26" t="s">
        <v>45</v>
      </c>
      <c r="C24" s="26" t="s">
        <v>15</v>
      </c>
      <c r="D24" s="27">
        <f>D22-D231</f>
        <v>-185326.18373076923</v>
      </c>
      <c r="E24" s="20" t="s">
        <v>359</v>
      </c>
    </row>
    <row r="25" spans="1:22" x14ac:dyDescent="0.25">
      <c r="A25" s="26" t="s">
        <v>46</v>
      </c>
      <c r="B25" s="26" t="s">
        <v>47</v>
      </c>
      <c r="C25" s="26" t="s">
        <v>15</v>
      </c>
      <c r="D25" s="27">
        <v>52080.04</v>
      </c>
      <c r="E25" s="20" t="s">
        <v>359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4460.3999999999996</v>
      </c>
      <c r="E28" s="15">
        <f>'[3]2018 непоср.'!$U$48</f>
        <v>4460.3999999999996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0" t="s">
        <v>359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0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0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0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0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0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0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3931.2000000000003</v>
      </c>
      <c r="E60" s="15">
        <f>'[3]2018 непоср.'!$P$48</f>
        <v>3931.2000000000003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0" t="s">
        <v>359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9.3600000000000012</v>
      </c>
    </row>
    <row r="65" spans="1:22" x14ac:dyDescent="0.25">
      <c r="A65" s="6"/>
      <c r="B65" s="3" t="s">
        <v>50</v>
      </c>
      <c r="C65" s="3" t="s">
        <v>7</v>
      </c>
      <c r="D65" s="3" t="s">
        <v>366</v>
      </c>
    </row>
    <row r="66" spans="1:22" x14ac:dyDescent="0.25">
      <c r="A66" s="6"/>
      <c r="B66" s="1" t="s">
        <v>53</v>
      </c>
      <c r="C66" s="1" t="s">
        <v>15</v>
      </c>
      <c r="D66" s="23">
        <f>E67</f>
        <v>6176.0160000000005</v>
      </c>
    </row>
    <row r="67" spans="1:22" ht="31.5" x14ac:dyDescent="0.25">
      <c r="A67" s="6" t="s">
        <v>113</v>
      </c>
      <c r="B67" s="1" t="s">
        <v>55</v>
      </c>
      <c r="C67" s="1" t="s">
        <v>7</v>
      </c>
      <c r="D67" s="1" t="s">
        <v>114</v>
      </c>
      <c r="E67" s="20">
        <f>'[2]гук(2016)'!$HE$101*12*'[2]гук(2016)'!$HE$4</f>
        <v>6176.0160000000005</v>
      </c>
    </row>
    <row r="68" spans="1:22" x14ac:dyDescent="0.25">
      <c r="A68" s="6" t="s">
        <v>115</v>
      </c>
      <c r="B68" s="1" t="s">
        <v>58</v>
      </c>
      <c r="C68" s="1" t="s">
        <v>7</v>
      </c>
      <c r="D68" s="1" t="s">
        <v>109</v>
      </c>
      <c r="E68" s="20" t="s">
        <v>359</v>
      </c>
    </row>
    <row r="69" spans="1:22" x14ac:dyDescent="0.25">
      <c r="A69" s="6" t="s">
        <v>116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117</v>
      </c>
      <c r="B70" s="1" t="s">
        <v>63</v>
      </c>
      <c r="C70" s="1" t="s">
        <v>15</v>
      </c>
      <c r="D70" s="8">
        <f>E67/E2</f>
        <v>14.704800000000001</v>
      </c>
    </row>
    <row r="71" spans="1:22" s="5" customFormat="1" ht="31.5" x14ac:dyDescent="0.25">
      <c r="A71" s="19" t="s">
        <v>118</v>
      </c>
      <c r="B71" s="3" t="s">
        <v>50</v>
      </c>
      <c r="C71" s="3" t="s">
        <v>7</v>
      </c>
      <c r="D71" s="3" t="s">
        <v>119</v>
      </c>
      <c r="E71" s="20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120</v>
      </c>
      <c r="B72" s="1" t="s">
        <v>53</v>
      </c>
      <c r="C72" s="1" t="s">
        <v>15</v>
      </c>
      <c r="D72" s="17">
        <f>E73</f>
        <v>2753.88</v>
      </c>
    </row>
    <row r="73" spans="1:22" ht="31.5" x14ac:dyDescent="0.25">
      <c r="A73" s="6" t="s">
        <v>121</v>
      </c>
      <c r="B73" s="1" t="s">
        <v>55</v>
      </c>
      <c r="C73" s="1" t="s">
        <v>7</v>
      </c>
      <c r="D73" s="1" t="s">
        <v>119</v>
      </c>
      <c r="E73" s="16">
        <v>2753.88</v>
      </c>
    </row>
    <row r="74" spans="1:22" x14ac:dyDescent="0.25">
      <c r="A74" s="6" t="s">
        <v>122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123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124</v>
      </c>
      <c r="B76" s="1" t="s">
        <v>63</v>
      </c>
      <c r="C76" s="1" t="s">
        <v>15</v>
      </c>
      <c r="D76" s="8">
        <f>D72/E2</f>
        <v>6.5568571428571429</v>
      </c>
    </row>
    <row r="77" spans="1:22" s="5" customFormat="1" ht="31.5" x14ac:dyDescent="0.25">
      <c r="A77" s="19" t="s">
        <v>125</v>
      </c>
      <c r="B77" s="3" t="s">
        <v>50</v>
      </c>
      <c r="C77" s="3" t="s">
        <v>7</v>
      </c>
      <c r="D77" s="3" t="s">
        <v>126</v>
      </c>
      <c r="E77" s="16">
        <f>26361.59+474.15</f>
        <v>26835.74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127</v>
      </c>
      <c r="B78" s="1" t="s">
        <v>53</v>
      </c>
      <c r="C78" s="1" t="s">
        <v>15</v>
      </c>
      <c r="D78" s="1">
        <f>E77</f>
        <v>26835.74</v>
      </c>
    </row>
    <row r="79" spans="1:22" ht="31.5" x14ac:dyDescent="0.25">
      <c r="A79" s="6" t="s">
        <v>128</v>
      </c>
      <c r="B79" s="1" t="s">
        <v>55</v>
      </c>
      <c r="C79" s="1" t="s">
        <v>7</v>
      </c>
      <c r="D79" s="1" t="s">
        <v>126</v>
      </c>
    </row>
    <row r="80" spans="1:22" x14ac:dyDescent="0.25">
      <c r="A80" s="6" t="s">
        <v>129</v>
      </c>
      <c r="B80" s="1" t="s">
        <v>58</v>
      </c>
      <c r="C80" s="1" t="s">
        <v>7</v>
      </c>
      <c r="D80" s="1" t="s">
        <v>130</v>
      </c>
    </row>
    <row r="81" spans="1:22" x14ac:dyDescent="0.25">
      <c r="A81" s="6" t="s">
        <v>131</v>
      </c>
      <c r="B81" s="1" t="s">
        <v>3</v>
      </c>
      <c r="C81" s="1" t="s">
        <v>7</v>
      </c>
      <c r="D81" s="1" t="s">
        <v>361</v>
      </c>
    </row>
    <row r="82" spans="1:22" x14ac:dyDescent="0.25">
      <c r="A82" s="6" t="s">
        <v>132</v>
      </c>
      <c r="B82" s="1" t="s">
        <v>63</v>
      </c>
      <c r="C82" s="1" t="s">
        <v>15</v>
      </c>
      <c r="D82" s="8">
        <f>E77/F77</f>
        <v>3354.4675000000002</v>
      </c>
    </row>
    <row r="83" spans="1:22" s="5" customFormat="1" ht="47.25" x14ac:dyDescent="0.25">
      <c r="A83" s="19" t="s">
        <v>134</v>
      </c>
      <c r="B83" s="3" t="s">
        <v>50</v>
      </c>
      <c r="C83" s="3" t="s">
        <v>7</v>
      </c>
      <c r="D83" s="3" t="s">
        <v>135</v>
      </c>
      <c r="E83" s="20"/>
      <c r="F83" s="1" t="s">
        <v>136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137</v>
      </c>
      <c r="B84" s="1" t="s">
        <v>53</v>
      </c>
      <c r="C84" s="1" t="s">
        <v>15</v>
      </c>
      <c r="D84" s="1">
        <f>E85+E89</f>
        <v>166.86</v>
      </c>
      <c r="F84" s="1">
        <v>309</v>
      </c>
    </row>
    <row r="85" spans="1:22" ht="31.5" x14ac:dyDescent="0.25">
      <c r="A85" s="6" t="s">
        <v>138</v>
      </c>
      <c r="B85" s="1" t="s">
        <v>55</v>
      </c>
      <c r="C85" s="1" t="s">
        <v>7</v>
      </c>
      <c r="D85" s="1" t="s">
        <v>139</v>
      </c>
      <c r="E85" s="15">
        <v>0</v>
      </c>
      <c r="F85" s="22"/>
    </row>
    <row r="86" spans="1:22" x14ac:dyDescent="0.25">
      <c r="A86" s="6" t="s">
        <v>140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141</v>
      </c>
      <c r="B87" s="1" t="s">
        <v>3</v>
      </c>
      <c r="C87" s="1" t="s">
        <v>7</v>
      </c>
      <c r="D87" s="1" t="s">
        <v>142</v>
      </c>
    </row>
    <row r="88" spans="1:22" ht="31.5" x14ac:dyDescent="0.25">
      <c r="A88" s="6" t="s">
        <v>143</v>
      </c>
      <c r="B88" s="1" t="s">
        <v>63</v>
      </c>
      <c r="C88" s="1" t="s">
        <v>15</v>
      </c>
      <c r="D88" s="8">
        <v>0</v>
      </c>
      <c r="F88" s="1" t="s">
        <v>136</v>
      </c>
    </row>
    <row r="89" spans="1:22" ht="31.5" x14ac:dyDescent="0.25">
      <c r="A89" s="6" t="s">
        <v>144</v>
      </c>
      <c r="B89" s="1" t="s">
        <v>55</v>
      </c>
      <c r="C89" s="1" t="s">
        <v>7</v>
      </c>
      <c r="D89" s="1" t="s">
        <v>145</v>
      </c>
      <c r="E89" s="15">
        <f>'[4]Выполненные работы 2018 г.'!$GW$147</f>
        <v>166.86</v>
      </c>
      <c r="F89" s="1">
        <f>F84</f>
        <v>309</v>
      </c>
    </row>
    <row r="90" spans="1:22" x14ac:dyDescent="0.25">
      <c r="A90" s="6" t="s">
        <v>146</v>
      </c>
      <c r="B90" s="1" t="s">
        <v>58</v>
      </c>
      <c r="C90" s="1" t="s">
        <v>7</v>
      </c>
      <c r="D90" s="1" t="s">
        <v>147</v>
      </c>
    </row>
    <row r="91" spans="1:22" x14ac:dyDescent="0.25">
      <c r="A91" s="6" t="s">
        <v>148</v>
      </c>
      <c r="B91" s="1" t="s">
        <v>3</v>
      </c>
      <c r="C91" s="1" t="s">
        <v>7</v>
      </c>
      <c r="D91" s="1" t="s">
        <v>142</v>
      </c>
    </row>
    <row r="92" spans="1:22" x14ac:dyDescent="0.25">
      <c r="A92" s="6" t="s">
        <v>149</v>
      </c>
      <c r="B92" s="1" t="s">
        <v>63</v>
      </c>
      <c r="C92" s="1" t="s">
        <v>15</v>
      </c>
      <c r="D92" s="8">
        <f>E89/F89</f>
        <v>0.54</v>
      </c>
    </row>
    <row r="93" spans="1:22" s="5" customFormat="1" ht="63" x14ac:dyDescent="0.25">
      <c r="A93" s="19" t="s">
        <v>150</v>
      </c>
      <c r="B93" s="3" t="s">
        <v>50</v>
      </c>
      <c r="C93" s="3" t="s">
        <v>7</v>
      </c>
      <c r="D93" s="3" t="s">
        <v>151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152</v>
      </c>
      <c r="B94" s="1" t="s">
        <v>53</v>
      </c>
      <c r="C94" s="1" t="s">
        <v>15</v>
      </c>
      <c r="D94" s="7">
        <f>E95+E99+E103+E107+E111+E115+E119+E123+E127+E131+E135+E139+E147+E143</f>
        <v>3780.1499999999996</v>
      </c>
    </row>
    <row r="95" spans="1:22" ht="31.5" x14ac:dyDescent="0.25">
      <c r="A95" s="6" t="s">
        <v>153</v>
      </c>
      <c r="B95" s="1" t="s">
        <v>55</v>
      </c>
      <c r="C95" s="1" t="s">
        <v>7</v>
      </c>
      <c r="D95" s="1" t="s">
        <v>154</v>
      </c>
      <c r="E95" s="16">
        <v>0</v>
      </c>
    </row>
    <row r="96" spans="1:22" x14ac:dyDescent="0.25">
      <c r="A96" s="6" t="s">
        <v>155</v>
      </c>
      <c r="B96" s="1" t="s">
        <v>58</v>
      </c>
      <c r="C96" s="1" t="s">
        <v>7</v>
      </c>
      <c r="D96" s="1" t="s">
        <v>133</v>
      </c>
    </row>
    <row r="97" spans="1:5" x14ac:dyDescent="0.25">
      <c r="A97" s="6" t="s">
        <v>156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157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158</v>
      </c>
      <c r="B99" s="1" t="s">
        <v>55</v>
      </c>
      <c r="C99" s="1" t="s">
        <v>7</v>
      </c>
      <c r="D99" s="1" t="s">
        <v>159</v>
      </c>
      <c r="E99" s="15">
        <v>0</v>
      </c>
    </row>
    <row r="100" spans="1:5" x14ac:dyDescent="0.25">
      <c r="A100" s="6" t="s">
        <v>160</v>
      </c>
      <c r="B100" s="1" t="s">
        <v>58</v>
      </c>
      <c r="C100" s="1" t="s">
        <v>7</v>
      </c>
      <c r="D100" s="1" t="s">
        <v>161</v>
      </c>
    </row>
    <row r="101" spans="1:5" x14ac:dyDescent="0.25">
      <c r="A101" s="6" t="s">
        <v>162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163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164</v>
      </c>
      <c r="B103" s="1" t="s">
        <v>55</v>
      </c>
      <c r="C103" s="1" t="s">
        <v>7</v>
      </c>
      <c r="D103" s="1" t="s">
        <v>165</v>
      </c>
      <c r="E103" s="15">
        <v>103.57</v>
      </c>
    </row>
    <row r="104" spans="1:5" x14ac:dyDescent="0.25">
      <c r="A104" s="6" t="s">
        <v>166</v>
      </c>
      <c r="B104" s="1" t="s">
        <v>58</v>
      </c>
      <c r="C104" s="1" t="s">
        <v>7</v>
      </c>
      <c r="D104" s="1" t="s">
        <v>167</v>
      </c>
    </row>
    <row r="105" spans="1:5" x14ac:dyDescent="0.25">
      <c r="A105" s="6" t="s">
        <v>168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169</v>
      </c>
      <c r="B106" s="1" t="s">
        <v>63</v>
      </c>
      <c r="C106" s="1" t="s">
        <v>15</v>
      </c>
      <c r="D106" s="8">
        <f>E103/E2</f>
        <v>0.24659523809523809</v>
      </c>
    </row>
    <row r="107" spans="1:5" ht="31.5" x14ac:dyDescent="0.25">
      <c r="A107" s="6" t="s">
        <v>170</v>
      </c>
      <c r="B107" s="1" t="s">
        <v>55</v>
      </c>
      <c r="C107" s="1" t="s">
        <v>7</v>
      </c>
      <c r="D107" s="1" t="s">
        <v>171</v>
      </c>
      <c r="E107" s="16">
        <v>1086.1099999999999</v>
      </c>
    </row>
    <row r="108" spans="1:5" x14ac:dyDescent="0.25">
      <c r="A108" s="6" t="s">
        <v>172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174</v>
      </c>
      <c r="B110" s="1" t="s">
        <v>63</v>
      </c>
      <c r="C110" s="1" t="s">
        <v>15</v>
      </c>
      <c r="D110" s="8">
        <f>E107/E2</f>
        <v>2.5859761904761904</v>
      </c>
    </row>
    <row r="111" spans="1:5" ht="47.25" x14ac:dyDescent="0.25">
      <c r="A111" s="6" t="s">
        <v>175</v>
      </c>
      <c r="B111" s="1" t="s">
        <v>55</v>
      </c>
      <c r="C111" s="1" t="s">
        <v>7</v>
      </c>
      <c r="D111" s="1" t="s">
        <v>176</v>
      </c>
      <c r="E111" s="16">
        <f>46.68+445.26</f>
        <v>491.94</v>
      </c>
    </row>
    <row r="112" spans="1:5" x14ac:dyDescent="0.25">
      <c r="A112" s="6" t="s">
        <v>177</v>
      </c>
      <c r="B112" s="1" t="s">
        <v>58</v>
      </c>
      <c r="C112" s="1" t="s">
        <v>7</v>
      </c>
      <c r="D112" s="1" t="s">
        <v>178</v>
      </c>
    </row>
    <row r="113" spans="1:5" x14ac:dyDescent="0.25">
      <c r="A113" s="6" t="s">
        <v>179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180</v>
      </c>
      <c r="B114" s="1" t="s">
        <v>63</v>
      </c>
      <c r="C114" s="1" t="s">
        <v>15</v>
      </c>
      <c r="D114" s="8">
        <f>E111/E2</f>
        <v>1.1712857142857143</v>
      </c>
    </row>
    <row r="115" spans="1:5" ht="31.5" x14ac:dyDescent="0.25">
      <c r="A115" s="6" t="s">
        <v>181</v>
      </c>
      <c r="B115" s="1" t="s">
        <v>55</v>
      </c>
      <c r="C115" s="1" t="s">
        <v>7</v>
      </c>
      <c r="D115" s="1" t="s">
        <v>182</v>
      </c>
      <c r="E115" s="20">
        <v>1430.52</v>
      </c>
    </row>
    <row r="116" spans="1:5" x14ac:dyDescent="0.25">
      <c r="A116" s="6" t="s">
        <v>183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184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185</v>
      </c>
      <c r="B118" s="1" t="s">
        <v>63</v>
      </c>
      <c r="C118" s="1" t="s">
        <v>15</v>
      </c>
      <c r="D118" s="8">
        <f>E115/E2</f>
        <v>3.4060000000000001</v>
      </c>
    </row>
    <row r="119" spans="1:5" ht="31.5" x14ac:dyDescent="0.25">
      <c r="A119" s="6" t="s">
        <v>186</v>
      </c>
      <c r="B119" s="1" t="s">
        <v>55</v>
      </c>
      <c r="C119" s="1" t="s">
        <v>7</v>
      </c>
      <c r="D119" s="1" t="s">
        <v>187</v>
      </c>
      <c r="E119" s="15">
        <v>51.87</v>
      </c>
    </row>
    <row r="120" spans="1:5" x14ac:dyDescent="0.25">
      <c r="A120" s="6" t="s">
        <v>188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189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190</v>
      </c>
      <c r="B122" s="1" t="s">
        <v>63</v>
      </c>
      <c r="C122" s="1" t="s">
        <v>15</v>
      </c>
      <c r="D122" s="8">
        <f>E119/E2</f>
        <v>0.1235</v>
      </c>
    </row>
    <row r="123" spans="1:5" ht="31.5" x14ac:dyDescent="0.25">
      <c r="A123" s="6" t="s">
        <v>191</v>
      </c>
      <c r="B123" s="1" t="s">
        <v>55</v>
      </c>
      <c r="C123" s="1" t="s">
        <v>7</v>
      </c>
      <c r="D123" s="1" t="s">
        <v>192</v>
      </c>
      <c r="E123" s="15">
        <v>37.880000000000003</v>
      </c>
    </row>
    <row r="124" spans="1:5" x14ac:dyDescent="0.25">
      <c r="A124" s="6" t="s">
        <v>193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194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195</v>
      </c>
      <c r="B126" s="1" t="s">
        <v>63</v>
      </c>
      <c r="C126" s="1" t="s">
        <v>15</v>
      </c>
      <c r="D126" s="8">
        <f>E123/E2</f>
        <v>9.0190476190476196E-2</v>
      </c>
    </row>
    <row r="127" spans="1:5" ht="31.5" x14ac:dyDescent="0.25">
      <c r="A127" s="6" t="s">
        <v>196</v>
      </c>
      <c r="B127" s="1" t="s">
        <v>55</v>
      </c>
      <c r="C127" s="1" t="s">
        <v>7</v>
      </c>
      <c r="D127" s="1" t="s">
        <v>197</v>
      </c>
      <c r="E127" s="15">
        <v>143.38999999999999</v>
      </c>
    </row>
    <row r="128" spans="1:5" x14ac:dyDescent="0.25">
      <c r="A128" s="6" t="s">
        <v>198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199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200</v>
      </c>
      <c r="B130" s="1" t="s">
        <v>63</v>
      </c>
      <c r="C130" s="1" t="s">
        <v>15</v>
      </c>
      <c r="D130" s="8">
        <f>E127/E2</f>
        <v>0.34140476190476188</v>
      </c>
    </row>
    <row r="131" spans="1:6" ht="31.5" x14ac:dyDescent="0.25">
      <c r="A131" s="6" t="s">
        <v>201</v>
      </c>
      <c r="B131" s="1" t="s">
        <v>55</v>
      </c>
      <c r="C131" s="1" t="s">
        <v>7</v>
      </c>
      <c r="D131" s="8" t="s">
        <v>202</v>
      </c>
      <c r="E131" s="20">
        <v>0</v>
      </c>
    </row>
    <row r="132" spans="1:6" x14ac:dyDescent="0.25">
      <c r="A132" s="6" t="s">
        <v>203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204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205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206</v>
      </c>
      <c r="B135" s="1" t="s">
        <v>55</v>
      </c>
      <c r="C135" s="1" t="s">
        <v>7</v>
      </c>
      <c r="D135" s="8" t="s">
        <v>207</v>
      </c>
      <c r="E135" s="20">
        <v>0</v>
      </c>
    </row>
    <row r="136" spans="1:6" x14ac:dyDescent="0.25">
      <c r="A136" s="6" t="s">
        <v>208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209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210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211</v>
      </c>
      <c r="B139" s="1" t="s">
        <v>55</v>
      </c>
      <c r="C139" s="1" t="s">
        <v>7</v>
      </c>
      <c r="D139" s="8" t="s">
        <v>212</v>
      </c>
      <c r="E139" s="20">
        <v>0</v>
      </c>
    </row>
    <row r="140" spans="1:6" x14ac:dyDescent="0.25">
      <c r="A140" s="6" t="s">
        <v>213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214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215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358</v>
      </c>
      <c r="E143" s="20">
        <v>434.87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1.0354047619047619</v>
      </c>
      <c r="F146" s="10"/>
    </row>
    <row r="147" spans="1:7" ht="31.5" x14ac:dyDescent="0.25">
      <c r="A147" s="6" t="s">
        <v>216</v>
      </c>
      <c r="B147" s="1" t="s">
        <v>55</v>
      </c>
      <c r="C147" s="1" t="s">
        <v>7</v>
      </c>
      <c r="D147" s="1" t="s">
        <v>217</v>
      </c>
      <c r="E147" s="20">
        <v>0</v>
      </c>
      <c r="F147" s="11"/>
      <c r="G147" s="12"/>
    </row>
    <row r="148" spans="1:7" x14ac:dyDescent="0.25">
      <c r="A148" s="6" t="s">
        <v>218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219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220</v>
      </c>
      <c r="B150" s="1" t="s">
        <v>63</v>
      </c>
      <c r="C150" s="1" t="s">
        <v>15</v>
      </c>
      <c r="D150" s="8">
        <v>0</v>
      </c>
    </row>
    <row r="151" spans="1:7" ht="47.25" x14ac:dyDescent="0.25">
      <c r="A151" s="19" t="s">
        <v>221</v>
      </c>
      <c r="B151" s="3" t="s">
        <v>50</v>
      </c>
      <c r="C151" s="3" t="s">
        <v>7</v>
      </c>
      <c r="D151" s="3" t="s">
        <v>222</v>
      </c>
    </row>
    <row r="152" spans="1:7" x14ac:dyDescent="0.25">
      <c r="A152" s="6" t="s">
        <v>223</v>
      </c>
      <c r="B152" s="1" t="s">
        <v>53</v>
      </c>
      <c r="C152" s="1" t="s">
        <v>15</v>
      </c>
      <c r="D152" s="7">
        <f>E153+E157+E161+E165+E169+E173+E177+E181+E185</f>
        <v>30798.480479999998</v>
      </c>
    </row>
    <row r="153" spans="1:7" ht="31.5" x14ac:dyDescent="0.25">
      <c r="A153" s="6" t="s">
        <v>224</v>
      </c>
      <c r="B153" s="1" t="s">
        <v>55</v>
      </c>
      <c r="C153" s="1" t="s">
        <v>7</v>
      </c>
      <c r="D153" s="1" t="s">
        <v>225</v>
      </c>
      <c r="E153" s="20">
        <f>'[2]гук(2016)'!$HE$39*12*'[2]гук(2016)'!$HE$4</f>
        <v>1662.0004799999999</v>
      </c>
      <c r="F153" s="20">
        <v>1</v>
      </c>
    </row>
    <row r="154" spans="1:7" x14ac:dyDescent="0.25">
      <c r="A154" s="6" t="s">
        <v>226</v>
      </c>
      <c r="B154" s="1" t="s">
        <v>58</v>
      </c>
      <c r="C154" s="1" t="s">
        <v>7</v>
      </c>
      <c r="D154" s="1" t="s">
        <v>227</v>
      </c>
    </row>
    <row r="155" spans="1:7" x14ac:dyDescent="0.25">
      <c r="A155" s="6" t="s">
        <v>228</v>
      </c>
      <c r="B155" s="1" t="s">
        <v>3</v>
      </c>
      <c r="C155" s="1" t="s">
        <v>7</v>
      </c>
      <c r="D155" s="1" t="s">
        <v>361</v>
      </c>
    </row>
    <row r="156" spans="1:7" x14ac:dyDescent="0.25">
      <c r="A156" s="6" t="s">
        <v>229</v>
      </c>
      <c r="B156" s="1" t="s">
        <v>63</v>
      </c>
      <c r="C156" s="1" t="s">
        <v>15</v>
      </c>
      <c r="D156" s="8">
        <f>E153/F153</f>
        <v>1662.0004799999999</v>
      </c>
    </row>
    <row r="157" spans="1:7" ht="31.5" x14ac:dyDescent="0.25">
      <c r="A157" s="6" t="s">
        <v>230</v>
      </c>
      <c r="B157" s="1" t="s">
        <v>55</v>
      </c>
      <c r="C157" s="1" t="s">
        <v>7</v>
      </c>
      <c r="D157" s="1" t="s">
        <v>231</v>
      </c>
      <c r="E157" s="20">
        <v>1075.93</v>
      </c>
    </row>
    <row r="158" spans="1:7" x14ac:dyDescent="0.25">
      <c r="A158" s="6" t="s">
        <v>232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233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234</v>
      </c>
      <c r="B160" s="1" t="s">
        <v>63</v>
      </c>
      <c r="C160" s="1" t="s">
        <v>15</v>
      </c>
      <c r="D160" s="8">
        <f>E157/E2</f>
        <v>2.5617380952380953</v>
      </c>
    </row>
    <row r="161" spans="1:5" ht="31.5" x14ac:dyDescent="0.25">
      <c r="A161" s="6" t="s">
        <v>235</v>
      </c>
      <c r="B161" s="1" t="s">
        <v>55</v>
      </c>
      <c r="C161" s="1" t="s">
        <v>7</v>
      </c>
      <c r="D161" s="1" t="s">
        <v>236</v>
      </c>
      <c r="E161" s="20">
        <v>0</v>
      </c>
    </row>
    <row r="162" spans="1:5" x14ac:dyDescent="0.25">
      <c r="A162" s="6" t="s">
        <v>237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238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239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240</v>
      </c>
      <c r="B165" s="1" t="s">
        <v>55</v>
      </c>
      <c r="C165" s="1" t="s">
        <v>7</v>
      </c>
      <c r="D165" s="1" t="s">
        <v>241</v>
      </c>
      <c r="E165" s="20">
        <v>1061.7</v>
      </c>
    </row>
    <row r="166" spans="1:5" x14ac:dyDescent="0.25">
      <c r="A166" s="6" t="s">
        <v>242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243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244</v>
      </c>
      <c r="B168" s="1" t="s">
        <v>63</v>
      </c>
      <c r="C168" s="1" t="s">
        <v>15</v>
      </c>
      <c r="D168" s="8">
        <f>E165/E2</f>
        <v>2.527857142857143</v>
      </c>
    </row>
    <row r="169" spans="1:5" ht="31.5" x14ac:dyDescent="0.25">
      <c r="A169" s="6" t="s">
        <v>245</v>
      </c>
      <c r="B169" s="1" t="s">
        <v>55</v>
      </c>
      <c r="C169" s="1" t="s">
        <v>7</v>
      </c>
      <c r="D169" s="1" t="s">
        <v>246</v>
      </c>
      <c r="E169" s="20">
        <v>7215.24</v>
      </c>
    </row>
    <row r="170" spans="1:5" x14ac:dyDescent="0.25">
      <c r="A170" s="6" t="s">
        <v>247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249</v>
      </c>
      <c r="B172" s="1" t="s">
        <v>63</v>
      </c>
      <c r="C172" s="1" t="s">
        <v>15</v>
      </c>
      <c r="D172" s="8">
        <f>E169/E2</f>
        <v>17.179142857142857</v>
      </c>
    </row>
    <row r="173" spans="1:5" ht="31.5" x14ac:dyDescent="0.25">
      <c r="A173" s="6" t="s">
        <v>250</v>
      </c>
      <c r="B173" s="1" t="s">
        <v>55</v>
      </c>
      <c r="C173" s="1" t="s">
        <v>7</v>
      </c>
      <c r="D173" s="1" t="s">
        <v>251</v>
      </c>
      <c r="E173" s="20">
        <v>341.33</v>
      </c>
    </row>
    <row r="174" spans="1:5" x14ac:dyDescent="0.25">
      <c r="A174" s="6" t="s">
        <v>252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253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254</v>
      </c>
      <c r="B176" s="1" t="s">
        <v>63</v>
      </c>
      <c r="C176" s="1" t="s">
        <v>15</v>
      </c>
      <c r="D176" s="8">
        <f>E173/E2</f>
        <v>0.81269047619047619</v>
      </c>
    </row>
    <row r="177" spans="1:6" ht="31.5" x14ac:dyDescent="0.25">
      <c r="A177" s="6" t="s">
        <v>255</v>
      </c>
      <c r="B177" s="1" t="s">
        <v>55</v>
      </c>
      <c r="C177" s="1" t="s">
        <v>7</v>
      </c>
      <c r="D177" s="1" t="s">
        <v>256</v>
      </c>
      <c r="E177" s="20">
        <v>5611.75</v>
      </c>
      <c r="F177" s="20" t="s">
        <v>257</v>
      </c>
    </row>
    <row r="178" spans="1:6" x14ac:dyDescent="0.25">
      <c r="A178" s="6" t="s">
        <v>258</v>
      </c>
      <c r="B178" s="1" t="s">
        <v>58</v>
      </c>
      <c r="C178" s="1" t="s">
        <v>7</v>
      </c>
      <c r="D178" s="1" t="s">
        <v>112</v>
      </c>
      <c r="F178" s="20" t="s">
        <v>61</v>
      </c>
    </row>
    <row r="179" spans="1:6" x14ac:dyDescent="0.25">
      <c r="A179" s="6" t="s">
        <v>259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260</v>
      </c>
      <c r="B180" s="1" t="s">
        <v>63</v>
      </c>
      <c r="C180" s="1" t="s">
        <v>15</v>
      </c>
      <c r="D180" s="8">
        <f>E177/E2</f>
        <v>13.361309523809524</v>
      </c>
    </row>
    <row r="181" spans="1:6" ht="31.5" x14ac:dyDescent="0.25">
      <c r="A181" s="6" t="s">
        <v>261</v>
      </c>
      <c r="B181" s="1" t="s">
        <v>55</v>
      </c>
      <c r="C181" s="1" t="s">
        <v>7</v>
      </c>
      <c r="D181" s="1" t="s">
        <v>262</v>
      </c>
      <c r="E181" s="20">
        <v>13830.53</v>
      </c>
    </row>
    <row r="182" spans="1:6" x14ac:dyDescent="0.25">
      <c r="A182" s="6" t="s">
        <v>263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264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265</v>
      </c>
      <c r="B184" s="1" t="s">
        <v>63</v>
      </c>
      <c r="C184" s="1" t="s">
        <v>15</v>
      </c>
      <c r="D184" s="8">
        <f>E181/E2</f>
        <v>32.929833333333335</v>
      </c>
    </row>
    <row r="185" spans="1:6" ht="31.5" x14ac:dyDescent="0.25">
      <c r="A185" s="6"/>
      <c r="B185" s="1" t="s">
        <v>55</v>
      </c>
      <c r="C185" s="1" t="s">
        <v>7</v>
      </c>
      <c r="D185" s="8" t="s">
        <v>266</v>
      </c>
      <c r="E185" s="20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9" t="s">
        <v>267</v>
      </c>
      <c r="B189" s="3" t="s">
        <v>50</v>
      </c>
      <c r="C189" s="3" t="s">
        <v>7</v>
      </c>
      <c r="D189" s="3" t="s">
        <v>268</v>
      </c>
    </row>
    <row r="190" spans="1:6" ht="18.75" x14ac:dyDescent="0.25">
      <c r="A190" s="6" t="s">
        <v>269</v>
      </c>
      <c r="B190" s="1" t="s">
        <v>53</v>
      </c>
      <c r="C190" s="1" t="s">
        <v>15</v>
      </c>
      <c r="D190" s="1">
        <f>E191+E195+E200+E203+E207+E211+E215+E219+E223+E227</f>
        <v>754.06999999999994</v>
      </c>
      <c r="F190" s="13"/>
    </row>
    <row r="191" spans="1:6" ht="31.5" x14ac:dyDescent="0.25">
      <c r="A191" s="6" t="s">
        <v>270</v>
      </c>
      <c r="B191" s="1" t="s">
        <v>55</v>
      </c>
      <c r="C191" s="1" t="s">
        <v>7</v>
      </c>
      <c r="D191" s="1" t="s">
        <v>271</v>
      </c>
      <c r="E191" s="20">
        <v>0</v>
      </c>
    </row>
    <row r="192" spans="1:6" x14ac:dyDescent="0.25">
      <c r="A192" s="6" t="s">
        <v>272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273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274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275</v>
      </c>
      <c r="B195" s="1" t="s">
        <v>55</v>
      </c>
      <c r="C195" s="1" t="s">
        <v>7</v>
      </c>
      <c r="D195" s="1" t="s">
        <v>276</v>
      </c>
      <c r="E195" s="20">
        <v>0</v>
      </c>
    </row>
    <row r="196" spans="1:5" x14ac:dyDescent="0.25">
      <c r="A196" s="6" t="s">
        <v>277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278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279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280</v>
      </c>
      <c r="B199" s="1" t="s">
        <v>55</v>
      </c>
      <c r="C199" s="1" t="s">
        <v>7</v>
      </c>
      <c r="D199" s="1" t="s">
        <v>281</v>
      </c>
      <c r="E199" s="2"/>
    </row>
    <row r="200" spans="1:5" x14ac:dyDescent="0.25">
      <c r="A200" s="6" t="s">
        <v>282</v>
      </c>
      <c r="B200" s="1" t="s">
        <v>58</v>
      </c>
      <c r="C200" s="1" t="s">
        <v>7</v>
      </c>
      <c r="D200" s="1" t="s">
        <v>112</v>
      </c>
      <c r="E200" s="20">
        <v>0</v>
      </c>
    </row>
    <row r="201" spans="1:5" x14ac:dyDescent="0.25">
      <c r="A201" s="6" t="s">
        <v>283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284</v>
      </c>
      <c r="B202" s="1" t="s">
        <v>63</v>
      </c>
      <c r="C202" s="1" t="s">
        <v>15</v>
      </c>
      <c r="D202" s="18">
        <f>E200/E2</f>
        <v>0</v>
      </c>
    </row>
    <row r="203" spans="1:5" ht="31.5" x14ac:dyDescent="0.25">
      <c r="A203" s="6" t="s">
        <v>285</v>
      </c>
      <c r="B203" s="1" t="s">
        <v>55</v>
      </c>
      <c r="C203" s="1" t="s">
        <v>7</v>
      </c>
      <c r="D203" s="1" t="s">
        <v>286</v>
      </c>
      <c r="E203" s="20">
        <v>0</v>
      </c>
    </row>
    <row r="204" spans="1:5" x14ac:dyDescent="0.25">
      <c r="A204" s="6" t="s">
        <v>287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288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289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290</v>
      </c>
      <c r="B207" s="1" t="s">
        <v>55</v>
      </c>
      <c r="C207" s="1" t="s">
        <v>7</v>
      </c>
      <c r="D207" s="1" t="s">
        <v>291</v>
      </c>
      <c r="E207" s="20">
        <v>726.52</v>
      </c>
    </row>
    <row r="208" spans="1:5" x14ac:dyDescent="0.25">
      <c r="A208" s="6" t="s">
        <v>292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293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294</v>
      </c>
      <c r="B210" s="1" t="s">
        <v>63</v>
      </c>
      <c r="C210" s="1" t="s">
        <v>15</v>
      </c>
      <c r="D210" s="8">
        <f>E207/E2</f>
        <v>1.7298095238095237</v>
      </c>
    </row>
    <row r="211" spans="1:5" ht="31.5" x14ac:dyDescent="0.25">
      <c r="A211" s="6" t="s">
        <v>295</v>
      </c>
      <c r="B211" s="1" t="s">
        <v>55</v>
      </c>
      <c r="C211" s="1" t="s">
        <v>7</v>
      </c>
      <c r="D211" s="1" t="s">
        <v>296</v>
      </c>
      <c r="E211" s="20">
        <v>0</v>
      </c>
    </row>
    <row r="212" spans="1:5" x14ac:dyDescent="0.25">
      <c r="A212" s="6" t="s">
        <v>297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298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299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300</v>
      </c>
      <c r="B215" s="1" t="s">
        <v>55</v>
      </c>
      <c r="C215" s="1" t="s">
        <v>7</v>
      </c>
      <c r="D215" s="1" t="s">
        <v>301</v>
      </c>
      <c r="E215" s="20">
        <v>0</v>
      </c>
    </row>
    <row r="216" spans="1:5" x14ac:dyDescent="0.25">
      <c r="A216" s="6" t="s">
        <v>302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303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304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305</v>
      </c>
      <c r="B219" s="1" t="s">
        <v>55</v>
      </c>
      <c r="C219" s="1" t="s">
        <v>7</v>
      </c>
      <c r="D219" s="1" t="s">
        <v>306</v>
      </c>
      <c r="E219" s="20">
        <v>27.55</v>
      </c>
    </row>
    <row r="220" spans="1:5" x14ac:dyDescent="0.25">
      <c r="A220" s="6" t="s">
        <v>307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309</v>
      </c>
      <c r="B222" s="1" t="s">
        <v>63</v>
      </c>
      <c r="C222" s="1" t="s">
        <v>15</v>
      </c>
      <c r="D222" s="8">
        <f>E219/E2</f>
        <v>6.5595238095238095E-2</v>
      </c>
    </row>
    <row r="223" spans="1:5" ht="31.5" x14ac:dyDescent="0.25">
      <c r="A223" s="6" t="s">
        <v>310</v>
      </c>
      <c r="B223" s="1" t="s">
        <v>55</v>
      </c>
      <c r="C223" s="1" t="s">
        <v>7</v>
      </c>
      <c r="D223" s="1" t="s">
        <v>311</v>
      </c>
      <c r="E223" s="20">
        <v>0</v>
      </c>
    </row>
    <row r="224" spans="1:5" x14ac:dyDescent="0.25">
      <c r="A224" s="6" t="s">
        <v>312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313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314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315</v>
      </c>
      <c r="B227" s="1" t="s">
        <v>55</v>
      </c>
      <c r="C227" s="1" t="s">
        <v>7</v>
      </c>
      <c r="D227" s="1" t="s">
        <v>316</v>
      </c>
      <c r="E227" s="20">
        <v>0</v>
      </c>
      <c r="F227" s="20" t="s">
        <v>317</v>
      </c>
    </row>
    <row r="228" spans="1:6" x14ac:dyDescent="0.25">
      <c r="A228" s="6" t="s">
        <v>318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319</v>
      </c>
      <c r="B229" s="1" t="s">
        <v>3</v>
      </c>
      <c r="C229" s="1" t="s">
        <v>7</v>
      </c>
      <c r="D229" s="1" t="s">
        <v>320</v>
      </c>
    </row>
    <row r="230" spans="1:6" x14ac:dyDescent="0.25">
      <c r="A230" s="6" t="s">
        <v>321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322</v>
      </c>
      <c r="C231" s="1" t="s">
        <v>15</v>
      </c>
      <c r="D231" s="14">
        <f>SUM(D28,D34,D60,D72,D78,D84,D94,D152,D190)</f>
        <v>73480.780480000016</v>
      </c>
    </row>
    <row r="232" spans="1:6" x14ac:dyDescent="0.25">
      <c r="A232" s="21" t="s">
        <v>323</v>
      </c>
      <c r="B232" s="21"/>
      <c r="C232" s="21"/>
      <c r="D232" s="21"/>
    </row>
    <row r="233" spans="1:6" x14ac:dyDescent="0.25">
      <c r="A233" s="6" t="s">
        <v>324</v>
      </c>
      <c r="B233" s="1" t="s">
        <v>325</v>
      </c>
      <c r="C233" s="1" t="s">
        <v>326</v>
      </c>
      <c r="D233" s="1">
        <v>2</v>
      </c>
      <c r="E233" s="20" t="s">
        <v>359</v>
      </c>
    </row>
    <row r="234" spans="1:6" x14ac:dyDescent="0.25">
      <c r="A234" s="6" t="s">
        <v>327</v>
      </c>
      <c r="B234" s="1" t="s">
        <v>328</v>
      </c>
      <c r="C234" s="1" t="s">
        <v>326</v>
      </c>
      <c r="D234" s="1">
        <v>2</v>
      </c>
      <c r="E234" s="20" t="s">
        <v>359</v>
      </c>
    </row>
    <row r="235" spans="1:6" x14ac:dyDescent="0.25">
      <c r="A235" s="6" t="s">
        <v>329</v>
      </c>
      <c r="B235" s="1" t="s">
        <v>330</v>
      </c>
      <c r="C235" s="1" t="s">
        <v>326</v>
      </c>
      <c r="D235" s="1">
        <f>'[3]2018 непоср.'!$AC$48</f>
        <v>0</v>
      </c>
      <c r="E235" s="20" t="s">
        <v>359</v>
      </c>
    </row>
    <row r="236" spans="1:6" x14ac:dyDescent="0.25">
      <c r="A236" s="6" t="s">
        <v>331</v>
      </c>
      <c r="B236" s="1" t="s">
        <v>332</v>
      </c>
      <c r="C236" s="1" t="s">
        <v>15</v>
      </c>
      <c r="D236" s="1">
        <v>-11597.33</v>
      </c>
      <c r="E236" s="20" t="s">
        <v>359</v>
      </c>
    </row>
    <row r="237" spans="1:6" x14ac:dyDescent="0.25">
      <c r="A237" s="21" t="s">
        <v>333</v>
      </c>
      <c r="B237" s="21"/>
      <c r="C237" s="21"/>
      <c r="D237" s="21"/>
    </row>
    <row r="238" spans="1:6" ht="31.5" x14ac:dyDescent="0.25">
      <c r="A238" s="6" t="s">
        <v>334</v>
      </c>
      <c r="B238" s="1" t="s">
        <v>14</v>
      </c>
      <c r="C238" s="1" t="s">
        <v>15</v>
      </c>
      <c r="D238" s="1">
        <v>0</v>
      </c>
      <c r="E238" s="20" t="s">
        <v>335</v>
      </c>
    </row>
    <row r="239" spans="1:6" ht="31.5" x14ac:dyDescent="0.25">
      <c r="A239" s="6" t="s">
        <v>336</v>
      </c>
      <c r="B239" s="1" t="s">
        <v>17</v>
      </c>
      <c r="C239" s="1" t="s">
        <v>15</v>
      </c>
      <c r="D239" s="1">
        <v>0</v>
      </c>
      <c r="E239" s="20" t="s">
        <v>335</v>
      </c>
    </row>
    <row r="240" spans="1:6" ht="31.5" x14ac:dyDescent="0.25">
      <c r="A240" s="6" t="s">
        <v>337</v>
      </c>
      <c r="B240" s="1" t="s">
        <v>19</v>
      </c>
      <c r="C240" s="1" t="s">
        <v>15</v>
      </c>
      <c r="D240" s="1">
        <v>0</v>
      </c>
      <c r="E240" s="20" t="s">
        <v>335</v>
      </c>
    </row>
    <row r="241" spans="1:5" ht="31.5" x14ac:dyDescent="0.25">
      <c r="A241" s="6" t="s">
        <v>338</v>
      </c>
      <c r="B241" s="1" t="s">
        <v>43</v>
      </c>
      <c r="C241" s="1" t="s">
        <v>15</v>
      </c>
      <c r="D241" s="1">
        <v>0</v>
      </c>
      <c r="E241" s="20" t="s">
        <v>335</v>
      </c>
    </row>
    <row r="242" spans="1:5" ht="31.5" x14ac:dyDescent="0.25">
      <c r="A242" s="6" t="s">
        <v>339</v>
      </c>
      <c r="B242" s="1" t="s">
        <v>340</v>
      </c>
      <c r="C242" s="1" t="s">
        <v>15</v>
      </c>
      <c r="D242" s="1">
        <v>0</v>
      </c>
      <c r="E242" s="20" t="s">
        <v>335</v>
      </c>
    </row>
    <row r="243" spans="1:5" ht="31.5" x14ac:dyDescent="0.25">
      <c r="A243" s="6" t="s">
        <v>341</v>
      </c>
      <c r="B243" s="1" t="s">
        <v>47</v>
      </c>
      <c r="C243" s="1" t="s">
        <v>15</v>
      </c>
      <c r="D243" s="1">
        <v>0</v>
      </c>
      <c r="E243" s="20" t="s">
        <v>335</v>
      </c>
    </row>
    <row r="244" spans="1:5" x14ac:dyDescent="0.25">
      <c r="A244" s="21" t="s">
        <v>342</v>
      </c>
      <c r="B244" s="21"/>
      <c r="C244" s="21"/>
      <c r="D244" s="21"/>
      <c r="E244" s="10"/>
    </row>
    <row r="245" spans="1:5" ht="31.5" x14ac:dyDescent="0.25">
      <c r="A245" s="6" t="s">
        <v>343</v>
      </c>
      <c r="B245" s="1" t="s">
        <v>325</v>
      </c>
      <c r="C245" s="1" t="s">
        <v>326</v>
      </c>
      <c r="D245" s="1">
        <v>0</v>
      </c>
      <c r="E245" s="20" t="s">
        <v>335</v>
      </c>
    </row>
    <row r="246" spans="1:5" ht="31.5" x14ac:dyDescent="0.25">
      <c r="A246" s="6" t="s">
        <v>344</v>
      </c>
      <c r="B246" s="1" t="s">
        <v>328</v>
      </c>
      <c r="C246" s="1" t="s">
        <v>326</v>
      </c>
      <c r="D246" s="1">
        <v>0</v>
      </c>
      <c r="E246" s="20" t="s">
        <v>335</v>
      </c>
    </row>
    <row r="247" spans="1:5" ht="31.5" x14ac:dyDescent="0.25">
      <c r="A247" s="6" t="s">
        <v>345</v>
      </c>
      <c r="B247" s="1" t="s">
        <v>346</v>
      </c>
      <c r="C247" s="1" t="s">
        <v>326</v>
      </c>
      <c r="D247" s="1">
        <v>0</v>
      </c>
      <c r="E247" s="20" t="s">
        <v>335</v>
      </c>
    </row>
    <row r="248" spans="1:5" ht="31.5" x14ac:dyDescent="0.25">
      <c r="A248" s="6" t="s">
        <v>347</v>
      </c>
      <c r="B248" s="1" t="s">
        <v>332</v>
      </c>
      <c r="C248" s="1" t="s">
        <v>15</v>
      </c>
      <c r="D248" s="1">
        <v>0</v>
      </c>
      <c r="E248" s="20" t="s">
        <v>335</v>
      </c>
    </row>
    <row r="249" spans="1:5" x14ac:dyDescent="0.25">
      <c r="A249" s="21" t="s">
        <v>348</v>
      </c>
      <c r="B249" s="21"/>
      <c r="C249" s="21"/>
      <c r="D249" s="21"/>
    </row>
    <row r="250" spans="1:5" x14ac:dyDescent="0.25">
      <c r="A250" s="6" t="s">
        <v>349</v>
      </c>
      <c r="B250" s="1" t="s">
        <v>350</v>
      </c>
      <c r="C250" s="1" t="s">
        <v>326</v>
      </c>
      <c r="D250" s="1">
        <v>6</v>
      </c>
      <c r="E250" s="20" t="s">
        <v>351</v>
      </c>
    </row>
    <row r="251" spans="1:5" x14ac:dyDescent="0.25">
      <c r="A251" s="6" t="s">
        <v>352</v>
      </c>
      <c r="B251" s="1" t="s">
        <v>353</v>
      </c>
      <c r="C251" s="1" t="s">
        <v>326</v>
      </c>
      <c r="D251" s="1">
        <v>0</v>
      </c>
      <c r="E251" s="20" t="s">
        <v>351</v>
      </c>
    </row>
    <row r="252" spans="1:5" ht="31.5" x14ac:dyDescent="0.25">
      <c r="A252" s="6" t="s">
        <v>354</v>
      </c>
      <c r="B252" s="1" t="s">
        <v>355</v>
      </c>
      <c r="C252" s="1" t="s">
        <v>15</v>
      </c>
      <c r="D252" s="1">
        <v>41300</v>
      </c>
      <c r="E252" s="20" t="s">
        <v>351</v>
      </c>
    </row>
    <row r="256" spans="1:5" x14ac:dyDescent="0.25">
      <c r="A256" s="28" t="s">
        <v>356</v>
      </c>
      <c r="B256" s="28"/>
      <c r="D256" s="29" t="s">
        <v>357</v>
      </c>
    </row>
  </sheetData>
  <sheetProtection algorithmName="SHA-512" hashValue="u1PGa0F212Hsy+pjui/hYTpLLHhUHeFswjyIt/qo2kuF3QkvIBpNO5vn9HI/Wy8ujCrZXPreZPNH01x01pkDYw==" saltValue="zMZNoU41lx8SQPsltN9q9g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2020-04-06T15:49:59Z</dcterms:modified>
</cp:coreProperties>
</file>