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D231" i="1" l="1"/>
  <c r="D15" i="1"/>
  <c r="D14" i="1"/>
  <c r="D13" i="1"/>
  <c r="D11" i="1" l="1"/>
  <c r="D10" i="1"/>
  <c r="D9" i="1"/>
  <c r="E123" i="1" l="1"/>
  <c r="E119" i="1"/>
  <c r="E111" i="1"/>
  <c r="E107" i="1"/>
  <c r="E99" i="1"/>
  <c r="E89" i="1"/>
  <c r="D82" i="1"/>
  <c r="E66" i="1"/>
  <c r="E60" i="1"/>
  <c r="E28" i="1"/>
  <c r="D23" i="1"/>
  <c r="D146" i="1" l="1"/>
  <c r="D72" i="1"/>
  <c r="D152" i="1" l="1"/>
  <c r="D172" i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68" i="1"/>
  <c r="D164" i="1"/>
  <c r="D160" i="1"/>
  <c r="D15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0" i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<sst xmlns="http://schemas.openxmlformats.org/spreadsheetml/2006/main" count="916" uniqueCount="364">
  <si>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</si>
  <si>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</si>
  <si>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</si>
  <si>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</si>
  <si>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</si>
  <si>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</si>
  <si>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</si>
  <si>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</si>
  <si>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</si>
  <si>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</si>
  <si>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</si>
  <si>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</si>
  <si>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</si>
  <si>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</si>
  <si>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</si>
  <si>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</si>
  <si>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</si>
  <si>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</si>
  <si>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</si>
  <si>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</si>
  <si>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</si>
  <si>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</si>
  <si>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</si>
  <si>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</si>
  <si>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</si>
  <si>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</si>
  <si>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</si>
  <si>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</si>
  <si>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</si>
  <si>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</si>
  <si>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</si>
  <si>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</si>
  <si>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</si>
  <si>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</si>
  <si>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</si>
  <si>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</si>
  <si>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</si>
  <si>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</si>
  <si>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</si>
  <si>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</si>
  <si>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</si>
  <si>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</si>
  <si>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</si>
  <si>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</si>
  <si>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</si>
  <si>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</si>
  <si>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</si>
  <si>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</si>
  <si>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</si>
  <si>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</si>
  <si>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</si>
  <si>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</si>
  <si>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</si>
  <si>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</si>
  <si>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</si>
  <si>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</si>
  <si>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</si>
  <si>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</si>
  <si>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</si>
  <si>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</si>
  <si>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</si>
  <si>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</si>
  <si>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</si>
  <si>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</si>
  <si>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</si>
  <si>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</si>
  <si>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</si>
  <si>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</si>
  <si>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</si>
  <si>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</si>
  <si>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</si>
  <si>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</si>
  <si>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</si>
  <si>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</si>
  <si>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</si>
  <si>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</si>
  <si>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</si>
  <si>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</si>
  <si>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</si>
  <si>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</si>
  <si>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</si>
  <si>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</si>
  <si>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</si>
  <si>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</si>
  <si>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</si>
  <si>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</si>
  <si>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</si>
  <si>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</si>
  <si>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</si>
  <si>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</si>
  <si>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</si>
  <si>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</si>
  <si>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</si>
  <si>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</si>
  <si>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</si>
  <si>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</si>
  <si>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</si>
  <si>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</si>
  <si>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</si>
  <si>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</si>
  <si>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</si>
  <si>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</si>
  <si>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</si>
  <si>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</si>
  <si>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</si>
  <si>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</si>
  <si>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</si>
  <si>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</si>
  <si>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</si>
  <si>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</si>
  <si>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</si>
  <si>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</si>
  <si>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</si>
  <si>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</si>
  <si>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</si>
  <si>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</si>
  <si>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</si>
  <si>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</si>
  <si>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</si>
  <si>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</si>
  <si>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</si>
  <si>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</si>
  <si>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</si>
  <si>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</si>
  <si>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</si>
  <si>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</si>
  <si>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</si>
  <si>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</si>
  <si>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</si>
  <si>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</si>
  <si>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</si>
  <si>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</si>
  <si>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</si>
  <si>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</si>
  <si>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</si>
  <si>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</si>
  <si>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</si>
  <si>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</si>
  <si>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</si>
  <si>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</si>
  <si>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</si>
  <si>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</si>
  <si>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</si>
  <si>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</si>
  <si>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</si>
  <si>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</si>
  <si>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</si>
  <si>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</si>
  <si>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</si>
  <si>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</si>
  <si>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</si>
  <si>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</si>
  <si>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</si>
  <si>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</si>
  <si>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</si>
  <si>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</si>
  <si>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</si>
  <si>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</si>
  <si>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</si>
  <si>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</si>
  <si>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</si>
  <si>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</si>
  <si>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</si>
  <si>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</si>
  <si>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</si>
  <si>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</si>
  <si>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</si>
  <si>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</si>
  <si>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</si>
  <si>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</si>
  <si>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</si>
  <si>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</si>
  <si>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</si>
  <si>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</si>
  <si>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</si>
  <si>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</si>
  <si>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</si>
  <si>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</si>
  <si>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</si>
  <si>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</si>
  <si>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</si>
  <si>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</si>
  <si>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</si>
  <si>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</si>
  <si>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</si>
  <si>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</si>
  <si>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</si>
  <si>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</si>
  <si>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</si>
  <si>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</si>
  <si>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</si>
  <si>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</si>
  <si>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</si>
  <si>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</si>
  <si>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</si>
  <si>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</si>
  <si>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</si>
  <si>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</si>
  <si>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</si>
  <si>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</si>
  <si>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</si>
  <si>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</si>
  <si>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</si>
  <si>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</si>
  <si>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</si>
  <si>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</si>
  <si>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</si>
  <si>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</si>
  <si>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</si>
  <si>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</si>
  <si>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</si>
  <si>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</si>
  <si>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</si>
  <si>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</si>
  <si>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</si>
  <si>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</si>
  <si>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</si>
  <si>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</si>
  <si>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</si>
  <si>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</si>
  <si>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</si>
  <si>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</si>
  <si>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</si>
  <si>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</si>
  <si>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</si>
  <si>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</si>
  <si>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</si>
  <si>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</si>
  <si>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</si>
  <si>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</si>
  <si>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</si>
  <si>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</si>
  <si>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</si>
  <si>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</si>
  <si>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</si>
  <si>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</si>
  <si>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</si>
  <si>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</si>
  <si>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</si>
  <si>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</si>
  <si>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</si>
  <si>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</si>
  <si>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</si>
  <si>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</si>
  <si>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</si>
  <si>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</si>
  <si>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</si>
  <si>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</si>
  <si>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</si>
  <si>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</si>
  <si>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</si>
  <si>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</si>
  <si>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</si>
  <si>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</si>
  <si>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</si>
  <si>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</si>
  <si>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</si>
  <si>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</si>
  <si>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</si>
  <si>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</si>
  <si>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</si>
  <si>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</si>
  <si>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</si>
  <si>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</si>
  <si>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</si>
  <si>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</si>
  <si>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</si>
  <si>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</si>
  <si>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</si>
  <si>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</si>
  <si>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</si>
  <si>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</si>
  <si>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</si>
  <si>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</si>
  <si>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</si>
  <si>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</si>
  <si>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</si>
  <si>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</si>
  <si>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</si>
  <si>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</si>
  <si>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</si>
  <si>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</si>
  <si>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</si>
  <si>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</si>
  <si>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</si>
  <si>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</si>
  <si>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</si>
  <si>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</si>
  <si>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</si>
  <si>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</si>
  <si>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</si>
  <si>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</si>
  <si>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</si>
  <si>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</si>
  <si>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</si>
  <si>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</si>
  <si>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</si>
  <si>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</si>
  <si>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</si>
  <si>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</si>
  <si>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</si>
  <si>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</si>
  <si>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</si>
  <si>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</si>
  <si>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</si>
  <si>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</si>
  <si>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</si>
  <si>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</si>
  <si>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</si>
  <si>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</si>
  <si>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</si>
  <si>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</si>
  <si>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</si>
  <si>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</si>
  <si>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</si>
  <si>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</si>
  <si>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</si>
  <si>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</si>
  <si>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</si>
  <si>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</si>
  <si>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</si>
  <si>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</si>
  <si>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</si>
  <si>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</si>
  <si>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</si>
  <si>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</si>
  <si>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</si>
  <si>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</si>
  <si>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</si>
  <si>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</si>
  <si>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</si>
  <si>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</si>
  <si>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</si>
  <si>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</si>
  <si>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</si>
  <si>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</si>
  <si>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</si>
  <si>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</si>
  <si>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</si>
  <si>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</si>
  <si>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</si>
  <si>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</si>
  <si>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</si>
  <si>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</si>
  <si>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</si>
  <si>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</si>
  <si>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</si>
  <si>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</si>
  <si>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</si>
  <si>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</si>
  <si>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</si>
  <si>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</si>
  <si>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</si>
  <si>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</si>
  <si>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</si>
  <si>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</si>
  <si>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экономист</t>
  </si>
  <si>
    <t>Мехуборка (асфальт) в зимний период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</si>
  <si>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</si>
  <si>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</si>
  <si>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по дому №43А             ул. Ленина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</si>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</sst>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51;&#1077;&#1085;&#1080;&#1085;&#1072;,%20&#1076;.43&#1040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-31764.700099199992</v>
          </cell>
        </row>
        <row r="25">
          <cell r="D25">
            <v>7.14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D4">
            <v>385.7</v>
          </cell>
        </row>
        <row r="101">
          <cell r="HD101">
            <v>1.2254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7">
          <cell r="I47">
            <v>0</v>
          </cell>
          <cell r="P47">
            <v>3610.152</v>
          </cell>
          <cell r="U47">
            <v>4096.134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46">
          <cell r="GW1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95">
          <cell r="MY95">
            <v>0</v>
          </cell>
        </row>
      </sheetData>
      <sheetData sheetId="1">
        <row r="89">
          <cell r="AQ89">
            <v>0</v>
          </cell>
        </row>
      </sheetData>
      <sheetData sheetId="2">
        <row r="95">
          <cell r="JU95">
            <v>0</v>
          </cell>
        </row>
      </sheetData>
      <sheetData sheetId="3"/>
      <sheetData sheetId="4">
        <row r="89">
          <cell r="X89">
            <v>0</v>
          </cell>
        </row>
      </sheetData>
      <sheetData sheetId="5">
        <row r="89">
          <cell r="BB89">
            <v>0</v>
          </cell>
        </row>
      </sheetData>
      <sheetData sheetId="6">
        <row r="89">
          <cell r="UY89">
            <v>31.704539999999998</v>
          </cell>
        </row>
      </sheetData>
      <sheetData sheetId="7"/>
      <sheetData sheetId="8">
        <row r="89">
          <cell r="M89">
            <v>656.84709999999995</v>
          </cell>
        </row>
      </sheetData>
      <sheetData sheetId="9">
        <row r="89">
          <cell r="M89">
            <v>131.67797999999999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D123">
            <v>21989.787590399996</v>
          </cell>
        </row>
        <row r="124">
          <cell r="HD124">
            <v>24043.635462000006</v>
          </cell>
        </row>
        <row r="125">
          <cell r="HD125">
            <v>5671.6413599999996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80" zoomScaleNormal="90" zoomScaleSheetLayoutView="80" workbookViewId="0"/>
  </sheetViews>
  <sheetFormatPr defaultRowHeight="15.75" x14ac:dyDescent="0.25"/>
  <cols>
    <col min="1" max="1" width="9.140625" style="22"/>
    <col min="2" max="2" width="62.42578125" style="19" customWidth="1"/>
    <col min="3" max="3" width="25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11" width="9.140625" style="19" hidden="1" customWidth="1"/>
    <col min="12" max="20" width="0" style="19" hidden="1" customWidth="1"/>
    <col min="21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360</v>
      </c>
      <c r="B2" s="23"/>
      <c r="C2" s="23"/>
      <c r="D2" s="23"/>
      <c r="E2" s="19">
        <v>385.7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361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362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363</v>
      </c>
    </row>
    <row r="8" spans="1:22" ht="42.75" customHeight="1" x14ac:dyDescent="0.25">
      <c r="A8" s="21" t="s">
        <v>12</v>
      </c>
      <c r="B8" s="21"/>
      <c r="C8" s="21"/>
      <c r="D8" s="21"/>
    </row>
    <row r="9" spans="1:22" x14ac:dyDescent="0.25">
      <c r="A9" s="6" t="s">
        <v>13</v>
      </c>
      <c r="B9" s="1" t="s">
        <v>14</v>
      </c>
      <c r="C9" s="1" t="s">
        <v>15</v>
      </c>
      <c r="D9" s="16">
        <f>[1]Лист1!$D$23</f>
        <v>0</v>
      </c>
      <c r="E9" s="19" t="s">
        <v>356</v>
      </c>
    </row>
    <row r="10" spans="1:22" x14ac:dyDescent="0.25">
      <c r="A10" s="6" t="s">
        <v>16</v>
      </c>
      <c r="B10" s="1" t="s">
        <v>17</v>
      </c>
      <c r="C10" s="1" t="s">
        <v>15</v>
      </c>
      <c r="D10" s="16">
        <f>[1]Лист1!$D$24</f>
        <v>-31764.700099199992</v>
      </c>
      <c r="E10" s="19" t="s">
        <v>356</v>
      </c>
    </row>
    <row r="11" spans="1:22" x14ac:dyDescent="0.25">
      <c r="A11" s="6" t="s">
        <v>18</v>
      </c>
      <c r="B11" s="1" t="s">
        <v>19</v>
      </c>
      <c r="C11" s="1" t="s">
        <v>15</v>
      </c>
      <c r="D11" s="16">
        <f>[1]Лист1!$D$25</f>
        <v>7.14</v>
      </c>
      <c r="E11" s="19" t="s">
        <v>356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6">
        <f>D13+D14+D15</f>
        <v>51705.064412400003</v>
      </c>
      <c r="E12" s="19" t="s">
        <v>358</v>
      </c>
    </row>
    <row r="13" spans="1:22" x14ac:dyDescent="0.25">
      <c r="A13" s="6" t="s">
        <v>22</v>
      </c>
      <c r="B13" s="24" t="s">
        <v>23</v>
      </c>
      <c r="C13" s="1" t="s">
        <v>15</v>
      </c>
      <c r="D13" s="16">
        <f>'[6]ГУК 2019'!$HD$124</f>
        <v>24043.635462000006</v>
      </c>
      <c r="E13" s="19" t="s">
        <v>358</v>
      </c>
    </row>
    <row r="14" spans="1:22" x14ac:dyDescent="0.25">
      <c r="A14" s="6" t="s">
        <v>24</v>
      </c>
      <c r="B14" s="24" t="s">
        <v>25</v>
      </c>
      <c r="C14" s="1" t="s">
        <v>15</v>
      </c>
      <c r="D14" s="16">
        <f>'[6]ГУК 2019'!$HD$123</f>
        <v>21989.787590399996</v>
      </c>
      <c r="E14" s="19" t="s">
        <v>358</v>
      </c>
    </row>
    <row r="15" spans="1:22" x14ac:dyDescent="0.25">
      <c r="A15" s="6" t="s">
        <v>26</v>
      </c>
      <c r="B15" s="24" t="s">
        <v>27</v>
      </c>
      <c r="C15" s="1" t="s">
        <v>15</v>
      </c>
      <c r="D15" s="16">
        <f>'[6]ГУК 2019'!$HD$125</f>
        <v>5671.6413599999996</v>
      </c>
      <c r="E15" s="19" t="s">
        <v>358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37708.624412400008</v>
      </c>
      <c r="E16" s="19">
        <v>38652.26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D12-D25+D236+D252</f>
        <v>37708.624412400008</v>
      </c>
      <c r="E17" s="19" t="s">
        <v>356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5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5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5">
        <v>0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5">
        <v>0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D16+D10+D9</f>
        <v>5943.9243132000156</v>
      </c>
      <c r="E22" s="19" t="s">
        <v>356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f>'[3]2018 непоср.'!$I$47</f>
        <v>0</v>
      </c>
      <c r="E23" s="19" t="s">
        <v>356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D22-D231</f>
        <v>-55491.63304679998</v>
      </c>
      <c r="E24" s="19" t="s">
        <v>356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1818.7</v>
      </c>
      <c r="E25" s="19" t="s">
        <v>356</v>
      </c>
    </row>
    <row r="26" spans="1:22" ht="35.25" customHeight="1" x14ac:dyDescent="0.25">
      <c r="A26" s="21" t="s">
        <v>48</v>
      </c>
      <c r="B26" s="21"/>
      <c r="C26" s="21"/>
      <c r="D26" s="21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7">
        <f>E28</f>
        <v>4096.134</v>
      </c>
      <c r="E28" s="14">
        <f>'[3]2018 непоср.'!$U$47</f>
        <v>4096.134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356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7">
        <f>E28/E2</f>
        <v>10.620000000000001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6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1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1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6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1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1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1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1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1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1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1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1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1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7">
        <f>E60</f>
        <v>3610.152</v>
      </c>
      <c r="E60" s="14">
        <f>'[3]2018 непоср.'!$P$47</f>
        <v>3610.152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356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7">
        <f>E60/E2</f>
        <v>9.3600000000000012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7">
        <f>E66</f>
        <v>5671.6413599999996</v>
      </c>
      <c r="E66" s="14">
        <f>'[2]гук(2016)'!$HD$101*12*'[2]гук(2016)'!$HD$4</f>
        <v>5671.6413599999996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356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7">
        <f>E66/E2</f>
        <v>14.704799999999999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17">
        <f>E73</f>
        <v>2721.84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5">
        <v>2721.84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7">
        <f>D72/E2</f>
        <v>7.0568835882810479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5">
        <v>129.31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129.31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359</v>
      </c>
    </row>
    <row r="82" spans="1:22" x14ac:dyDescent="0.25">
      <c r="A82" s="6" t="s">
        <v>135</v>
      </c>
      <c r="B82" s="1" t="s">
        <v>63</v>
      </c>
      <c r="C82" s="1" t="s">
        <v>15</v>
      </c>
      <c r="D82" s="7">
        <f>E77/F77</f>
        <v>16.16375</v>
      </c>
    </row>
    <row r="83" spans="1:22" s="5" customFormat="1" ht="47.25" x14ac:dyDescent="0.25">
      <c r="A83" s="18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0</v>
      </c>
      <c r="F85" s="20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0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7"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4">
        <f>'[4]Выполненные работы 2018 г.'!$GW$146</f>
        <v>0</v>
      </c>
      <c r="F89" s="1">
        <f>F84</f>
        <v>0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7">
        <v>0</v>
      </c>
    </row>
    <row r="93" spans="1:22" s="5" customFormat="1" ht="63" x14ac:dyDescent="0.25">
      <c r="A93" s="18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17">
        <f>E95+E99+E103+E107+E111+E115+E119+E123+E127+E131+E135+E139+E147+E143</f>
        <v>22452.76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9"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7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4">
        <f>'[5]Сдвигание свежевыпавш.снега'!$AQ$89</f>
        <v>0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7">
        <f>E99/E2</f>
        <v>0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4">
        <v>95.11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7">
        <f>E103/E2</f>
        <v>0.24659061446720248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5">
        <f>'[5]Уборка грунта'!$JU$95</f>
        <v>0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7">
        <f>E107/E2</f>
        <v>0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5">
        <f>'[5]Убор.двор.тер. очис нанос снег '!$MY$95</f>
        <v>0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7">
        <f>E111/E2</f>
        <v>0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9">
        <v>1313.69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7">
        <f>E115/E2</f>
        <v>3.4059891107078042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4">
        <f>'[5]Посыпка пескосоляной смесью'!$BB$89</f>
        <v>0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7">
        <f>E119/E2</f>
        <v>0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4">
        <f>'[5]Ликвид налед'!$X$89</f>
        <v>0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7">
        <f>E123/E2</f>
        <v>0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4">
        <v>131.68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7">
        <f>E127/E2</f>
        <v>0.34140523723100857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7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7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7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7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7" t="s">
        <v>210</v>
      </c>
      <c r="E135" s="19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7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7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7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7" t="s">
        <v>215</v>
      </c>
      <c r="E139" s="19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7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7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7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7" t="s">
        <v>357</v>
      </c>
      <c r="E143" s="19">
        <v>399.35</v>
      </c>
      <c r="F143" s="9"/>
    </row>
    <row r="144" spans="1:6" x14ac:dyDescent="0.25">
      <c r="A144" s="6"/>
      <c r="B144" s="1" t="s">
        <v>58</v>
      </c>
      <c r="C144" s="1" t="s">
        <v>7</v>
      </c>
      <c r="D144" s="7" t="s">
        <v>112</v>
      </c>
    </row>
    <row r="145" spans="1:7" x14ac:dyDescent="0.25">
      <c r="A145" s="6"/>
      <c r="B145" s="1" t="s">
        <v>3</v>
      </c>
      <c r="C145" s="1" t="s">
        <v>7</v>
      </c>
      <c r="D145" s="7" t="s">
        <v>61</v>
      </c>
    </row>
    <row r="146" spans="1:7" x14ac:dyDescent="0.25">
      <c r="A146" s="6"/>
      <c r="B146" s="1" t="s">
        <v>63</v>
      </c>
      <c r="C146" s="1" t="s">
        <v>15</v>
      </c>
      <c r="D146" s="7">
        <f>E143/E2</f>
        <v>1.0353901996370236</v>
      </c>
      <c r="F146" s="9"/>
    </row>
    <row r="147" spans="1:7" ht="31.5" x14ac:dyDescent="0.25">
      <c r="A147" s="6" t="s">
        <v>219</v>
      </c>
      <c r="B147" s="1" t="s">
        <v>55</v>
      </c>
      <c r="C147" s="1" t="s">
        <v>7</v>
      </c>
      <c r="D147" s="1" t="s">
        <v>220</v>
      </c>
      <c r="E147" s="19">
        <v>20512.93</v>
      </c>
      <c r="F147" s="10"/>
      <c r="G147" s="11"/>
    </row>
    <row r="148" spans="1:7" x14ac:dyDescent="0.25">
      <c r="A148" s="6" t="s">
        <v>221</v>
      </c>
      <c r="B148" s="1" t="s">
        <v>58</v>
      </c>
      <c r="C148" s="1" t="s">
        <v>7</v>
      </c>
      <c r="D148" s="1" t="s">
        <v>112</v>
      </c>
      <c r="F148" s="9"/>
    </row>
    <row r="149" spans="1:7" x14ac:dyDescent="0.25">
      <c r="A149" s="6" t="s">
        <v>222</v>
      </c>
      <c r="B149" s="1" t="s">
        <v>3</v>
      </c>
      <c r="C149" s="1" t="s">
        <v>7</v>
      </c>
      <c r="D149" s="1" t="s">
        <v>61</v>
      </c>
      <c r="F149" s="9"/>
    </row>
    <row r="150" spans="1:7" x14ac:dyDescent="0.25">
      <c r="A150" s="6" t="s">
        <v>223</v>
      </c>
      <c r="B150" s="1" t="s">
        <v>63</v>
      </c>
      <c r="C150" s="1" t="s">
        <v>15</v>
      </c>
      <c r="D150" s="7">
        <v>0</v>
      </c>
    </row>
    <row r="151" spans="1:7" ht="47.25" x14ac:dyDescent="0.25">
      <c r="A151" s="18" t="s">
        <v>224</v>
      </c>
      <c r="B151" s="3" t="s">
        <v>50</v>
      </c>
      <c r="C151" s="3" t="s">
        <v>7</v>
      </c>
      <c r="D151" s="3" t="s">
        <v>225</v>
      </c>
    </row>
    <row r="152" spans="1:7" x14ac:dyDescent="0.25">
      <c r="A152" s="6" t="s">
        <v>226</v>
      </c>
      <c r="B152" s="1" t="s">
        <v>53</v>
      </c>
      <c r="C152" s="1" t="s">
        <v>15</v>
      </c>
      <c r="D152" s="1">
        <f>E153+E157+E161+E165+E169+E173+E177+E181+E185</f>
        <v>7991.57</v>
      </c>
    </row>
    <row r="153" spans="1:7" ht="31.5" x14ac:dyDescent="0.25">
      <c r="A153" s="6" t="s">
        <v>227</v>
      </c>
      <c r="B153" s="1" t="s">
        <v>55</v>
      </c>
      <c r="C153" s="1" t="s">
        <v>7</v>
      </c>
      <c r="D153" s="1" t="s">
        <v>228</v>
      </c>
      <c r="E153" s="19">
        <v>0</v>
      </c>
    </row>
    <row r="154" spans="1:7" x14ac:dyDescent="0.25">
      <c r="A154" s="6" t="s">
        <v>229</v>
      </c>
      <c r="B154" s="1" t="s">
        <v>58</v>
      </c>
      <c r="C154" s="1" t="s">
        <v>7</v>
      </c>
      <c r="D154" s="1" t="s">
        <v>112</v>
      </c>
    </row>
    <row r="155" spans="1:7" x14ac:dyDescent="0.25">
      <c r="A155" s="6" t="s">
        <v>230</v>
      </c>
      <c r="B155" s="1" t="s">
        <v>3</v>
      </c>
      <c r="C155" s="1" t="s">
        <v>7</v>
      </c>
      <c r="D155" s="1" t="s">
        <v>61</v>
      </c>
    </row>
    <row r="156" spans="1:7" x14ac:dyDescent="0.25">
      <c r="A156" s="6" t="s">
        <v>231</v>
      </c>
      <c r="B156" s="1" t="s">
        <v>63</v>
      </c>
      <c r="C156" s="1" t="s">
        <v>15</v>
      </c>
      <c r="D156" s="7">
        <f>E153/E2</f>
        <v>0</v>
      </c>
    </row>
    <row r="157" spans="1:7" ht="31.5" x14ac:dyDescent="0.25">
      <c r="A157" s="6" t="s">
        <v>232</v>
      </c>
      <c r="B157" s="1" t="s">
        <v>55</v>
      </c>
      <c r="C157" s="1" t="s">
        <v>7</v>
      </c>
      <c r="D157" s="1" t="s">
        <v>233</v>
      </c>
      <c r="E157" s="19">
        <v>0</v>
      </c>
    </row>
    <row r="158" spans="1:7" x14ac:dyDescent="0.25">
      <c r="A158" s="6" t="s">
        <v>234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235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236</v>
      </c>
      <c r="B160" s="1" t="s">
        <v>63</v>
      </c>
      <c r="C160" s="1" t="s">
        <v>15</v>
      </c>
      <c r="D160" s="7">
        <f>E157/E2</f>
        <v>0</v>
      </c>
    </row>
    <row r="161" spans="1:5" ht="31.5" x14ac:dyDescent="0.25">
      <c r="A161" s="6" t="s">
        <v>237</v>
      </c>
      <c r="B161" s="1" t="s">
        <v>55</v>
      </c>
      <c r="C161" s="1" t="s">
        <v>7</v>
      </c>
      <c r="D161" s="1" t="s">
        <v>238</v>
      </c>
      <c r="E161" s="19">
        <v>36.72</v>
      </c>
    </row>
    <row r="162" spans="1:5" x14ac:dyDescent="0.25">
      <c r="A162" s="6" t="s">
        <v>239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240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241</v>
      </c>
      <c r="B164" s="1" t="s">
        <v>63</v>
      </c>
      <c r="C164" s="1" t="s">
        <v>15</v>
      </c>
      <c r="D164" s="7">
        <f>E161/E2</f>
        <v>9.5203526056520618E-2</v>
      </c>
    </row>
    <row r="165" spans="1:5" ht="31.5" x14ac:dyDescent="0.25">
      <c r="A165" s="6" t="s">
        <v>242</v>
      </c>
      <c r="B165" s="1" t="s">
        <v>55</v>
      </c>
      <c r="C165" s="1" t="s">
        <v>7</v>
      </c>
      <c r="D165" s="1" t="s">
        <v>243</v>
      </c>
      <c r="E165" s="19">
        <v>1014.23</v>
      </c>
    </row>
    <row r="166" spans="1:5" x14ac:dyDescent="0.25">
      <c r="A166" s="6" t="s">
        <v>244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245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246</v>
      </c>
      <c r="B168" s="1" t="s">
        <v>63</v>
      </c>
      <c r="C168" s="1" t="s">
        <v>15</v>
      </c>
      <c r="D168" s="7">
        <f>E165/E2</f>
        <v>2.6295825771324863</v>
      </c>
    </row>
    <row r="169" spans="1:5" ht="31.5" x14ac:dyDescent="0.25">
      <c r="A169" s="6"/>
      <c r="B169" s="1" t="s">
        <v>55</v>
      </c>
      <c r="C169" s="1" t="s">
        <v>7</v>
      </c>
      <c r="D169" s="1" t="s">
        <v>353</v>
      </c>
      <c r="E169" s="19">
        <v>1117.68</v>
      </c>
    </row>
    <row r="170" spans="1:5" x14ac:dyDescent="0.25">
      <c r="A170" s="6"/>
      <c r="B170" s="1" t="s">
        <v>58</v>
      </c>
      <c r="C170" s="1" t="s">
        <v>7</v>
      </c>
      <c r="D170" s="1" t="s">
        <v>112</v>
      </c>
    </row>
    <row r="171" spans="1:5" x14ac:dyDescent="0.25">
      <c r="A171" s="6"/>
      <c r="B171" s="1" t="s">
        <v>3</v>
      </c>
      <c r="C171" s="1" t="s">
        <v>7</v>
      </c>
      <c r="D171" s="1" t="s">
        <v>61</v>
      </c>
    </row>
    <row r="172" spans="1:5" x14ac:dyDescent="0.25">
      <c r="A172" s="6"/>
      <c r="B172" s="1" t="s">
        <v>63</v>
      </c>
      <c r="C172" s="1" t="s">
        <v>15</v>
      </c>
      <c r="D172" s="7">
        <f>E169/E2</f>
        <v>2.8977962146746177</v>
      </c>
    </row>
    <row r="173" spans="1:5" ht="31.5" x14ac:dyDescent="0.25">
      <c r="A173" s="6" t="s">
        <v>247</v>
      </c>
      <c r="B173" s="1" t="s">
        <v>55</v>
      </c>
      <c r="C173" s="1" t="s">
        <v>7</v>
      </c>
      <c r="D173" s="1" t="s">
        <v>248</v>
      </c>
      <c r="E173" s="19">
        <v>774.2</v>
      </c>
    </row>
    <row r="174" spans="1:5" x14ac:dyDescent="0.25">
      <c r="A174" s="6" t="s">
        <v>249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250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251</v>
      </c>
      <c r="B176" s="1" t="s">
        <v>63</v>
      </c>
      <c r="C176" s="1" t="s">
        <v>15</v>
      </c>
      <c r="D176" s="7">
        <f>E173/E2</f>
        <v>2.0072595281306715</v>
      </c>
    </row>
    <row r="177" spans="1:6" ht="31.5" x14ac:dyDescent="0.25">
      <c r="A177" s="6" t="s">
        <v>252</v>
      </c>
      <c r="B177" s="1" t="s">
        <v>55</v>
      </c>
      <c r="C177" s="1" t="s">
        <v>7</v>
      </c>
      <c r="D177" s="1" t="s">
        <v>253</v>
      </c>
      <c r="E177" s="19">
        <v>0</v>
      </c>
      <c r="F177" s="19" t="s">
        <v>254</v>
      </c>
    </row>
    <row r="178" spans="1:6" x14ac:dyDescent="0.25">
      <c r="A178" s="6" t="s">
        <v>255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256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257</v>
      </c>
      <c r="B180" s="1" t="s">
        <v>63</v>
      </c>
      <c r="C180" s="1" t="s">
        <v>15</v>
      </c>
      <c r="D180" s="7">
        <f>E177/E2</f>
        <v>0</v>
      </c>
    </row>
    <row r="181" spans="1:6" ht="31.5" x14ac:dyDescent="0.25">
      <c r="A181" s="6" t="s">
        <v>258</v>
      </c>
      <c r="B181" s="1" t="s">
        <v>55</v>
      </c>
      <c r="C181" s="1" t="s">
        <v>7</v>
      </c>
      <c r="D181" s="1" t="s">
        <v>259</v>
      </c>
      <c r="E181" s="19">
        <v>5048.74</v>
      </c>
    </row>
    <row r="182" spans="1:6" x14ac:dyDescent="0.25">
      <c r="A182" s="6" t="s">
        <v>260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261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262</v>
      </c>
      <c r="B184" s="1" t="s">
        <v>63</v>
      </c>
      <c r="C184" s="1" t="s">
        <v>15</v>
      </c>
      <c r="D184" s="7">
        <f>E181/E2</f>
        <v>13.089810733730879</v>
      </c>
    </row>
    <row r="185" spans="1:6" ht="31.5" x14ac:dyDescent="0.25">
      <c r="A185" s="6"/>
      <c r="B185" s="1" t="s">
        <v>55</v>
      </c>
      <c r="C185" s="1" t="s">
        <v>7</v>
      </c>
      <c r="D185" s="7" t="s">
        <v>263</v>
      </c>
      <c r="E185" s="19">
        <v>0</v>
      </c>
    </row>
    <row r="186" spans="1:6" x14ac:dyDescent="0.25">
      <c r="A186" s="6"/>
      <c r="B186" s="1" t="s">
        <v>58</v>
      </c>
      <c r="C186" s="1" t="s">
        <v>7</v>
      </c>
      <c r="D186" s="7" t="s">
        <v>112</v>
      </c>
    </row>
    <row r="187" spans="1:6" x14ac:dyDescent="0.25">
      <c r="A187" s="6"/>
      <c r="B187" s="1" t="s">
        <v>3</v>
      </c>
      <c r="C187" s="1" t="s">
        <v>7</v>
      </c>
      <c r="D187" s="7" t="s">
        <v>61</v>
      </c>
    </row>
    <row r="188" spans="1:6" x14ac:dyDescent="0.25">
      <c r="A188" s="6"/>
      <c r="B188" s="1" t="s">
        <v>63</v>
      </c>
      <c r="C188" s="1" t="s">
        <v>15</v>
      </c>
      <c r="D188" s="7">
        <f>E185/E2</f>
        <v>0</v>
      </c>
    </row>
    <row r="189" spans="1:6" ht="47.25" x14ac:dyDescent="0.25">
      <c r="A189" s="18" t="s">
        <v>264</v>
      </c>
      <c r="B189" s="3" t="s">
        <v>50</v>
      </c>
      <c r="C189" s="3" t="s">
        <v>7</v>
      </c>
      <c r="D189" s="3" t="s">
        <v>265</v>
      </c>
    </row>
    <row r="190" spans="1:6" ht="18.75" x14ac:dyDescent="0.25">
      <c r="A190" s="6" t="s">
        <v>266</v>
      </c>
      <c r="B190" s="1" t="s">
        <v>53</v>
      </c>
      <c r="C190" s="1" t="s">
        <v>15</v>
      </c>
      <c r="D190" s="1">
        <f>E191+E195+E199+E203+E207+E211+E215+E219+E223+E227</f>
        <v>14762.15</v>
      </c>
      <c r="F190" s="12"/>
    </row>
    <row r="191" spans="1:6" ht="31.5" x14ac:dyDescent="0.25">
      <c r="A191" s="6" t="s">
        <v>267</v>
      </c>
      <c r="B191" s="1" t="s">
        <v>55</v>
      </c>
      <c r="C191" s="1" t="s">
        <v>7</v>
      </c>
      <c r="D191" s="1" t="s">
        <v>268</v>
      </c>
      <c r="E191" s="19">
        <v>0</v>
      </c>
    </row>
    <row r="192" spans="1:6" x14ac:dyDescent="0.25">
      <c r="A192" s="6" t="s">
        <v>269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270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271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272</v>
      </c>
      <c r="B195" s="1" t="s">
        <v>55</v>
      </c>
      <c r="C195" s="1" t="s">
        <v>7</v>
      </c>
      <c r="D195" s="1" t="s">
        <v>273</v>
      </c>
      <c r="E195" s="19">
        <v>3612.54</v>
      </c>
    </row>
    <row r="196" spans="1:5" x14ac:dyDescent="0.25">
      <c r="A196" s="6" t="s">
        <v>274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275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276</v>
      </c>
      <c r="B198" s="1" t="s">
        <v>63</v>
      </c>
      <c r="C198" s="1" t="s">
        <v>15</v>
      </c>
      <c r="D198" s="7">
        <f>E195/E2</f>
        <v>9.3661913404200163</v>
      </c>
    </row>
    <row r="199" spans="1:5" ht="31.5" x14ac:dyDescent="0.25">
      <c r="A199" s="6" t="s">
        <v>277</v>
      </c>
      <c r="B199" s="1" t="s">
        <v>55</v>
      </c>
      <c r="C199" s="1" t="s">
        <v>7</v>
      </c>
      <c r="D199" s="1" t="s">
        <v>278</v>
      </c>
      <c r="E199" s="19">
        <v>0</v>
      </c>
    </row>
    <row r="200" spans="1:5" x14ac:dyDescent="0.25">
      <c r="A200" s="6" t="s">
        <v>279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280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281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282</v>
      </c>
      <c r="B203" s="1" t="s">
        <v>55</v>
      </c>
      <c r="C203" s="1" t="s">
        <v>7</v>
      </c>
      <c r="D203" s="1" t="s">
        <v>283</v>
      </c>
      <c r="E203" s="19">
        <v>0</v>
      </c>
    </row>
    <row r="204" spans="1:5" x14ac:dyDescent="0.25">
      <c r="A204" s="6" t="s">
        <v>284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285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286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287</v>
      </c>
      <c r="B207" s="1" t="s">
        <v>55</v>
      </c>
      <c r="C207" s="1" t="s">
        <v>7</v>
      </c>
      <c r="D207" s="1" t="s">
        <v>288</v>
      </c>
      <c r="E207" s="19">
        <v>3726.45</v>
      </c>
    </row>
    <row r="208" spans="1:5" x14ac:dyDescent="0.25">
      <c r="A208" s="6" t="s">
        <v>289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290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291</v>
      </c>
      <c r="B210" s="1" t="s">
        <v>63</v>
      </c>
      <c r="C210" s="1" t="s">
        <v>15</v>
      </c>
      <c r="D210" s="7">
        <f>E207/E2</f>
        <v>9.66152450090744</v>
      </c>
    </row>
    <row r="211" spans="1:5" ht="31.5" x14ac:dyDescent="0.25">
      <c r="A211" s="6" t="s">
        <v>292</v>
      </c>
      <c r="B211" s="1" t="s">
        <v>55</v>
      </c>
      <c r="C211" s="1" t="s">
        <v>7</v>
      </c>
      <c r="D211" s="1" t="s">
        <v>293</v>
      </c>
      <c r="E211" s="19">
        <v>7423.16</v>
      </c>
    </row>
    <row r="212" spans="1:5" x14ac:dyDescent="0.25">
      <c r="A212" s="6" t="s">
        <v>294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295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296</v>
      </c>
      <c r="B214" s="1" t="s">
        <v>63</v>
      </c>
      <c r="C214" s="1" t="s">
        <v>15</v>
      </c>
      <c r="D214" s="7">
        <f>E211/E2</f>
        <v>19.245942442312678</v>
      </c>
    </row>
    <row r="215" spans="1:5" ht="31.5" x14ac:dyDescent="0.25">
      <c r="A215" s="6" t="s">
        <v>297</v>
      </c>
      <c r="B215" s="1" t="s">
        <v>55</v>
      </c>
      <c r="C215" s="1" t="s">
        <v>7</v>
      </c>
      <c r="D215" s="1" t="s">
        <v>298</v>
      </c>
      <c r="E215" s="19">
        <v>0</v>
      </c>
    </row>
    <row r="216" spans="1:5" x14ac:dyDescent="0.25">
      <c r="A216" s="6" t="s">
        <v>299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300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301</v>
      </c>
      <c r="B218" s="1" t="s">
        <v>63</v>
      </c>
      <c r="C218" s="1" t="s">
        <v>15</v>
      </c>
      <c r="D218" s="7">
        <f>E215/E2</f>
        <v>0</v>
      </c>
    </row>
    <row r="219" spans="1:5" ht="31.5" x14ac:dyDescent="0.25">
      <c r="A219" s="6" t="s">
        <v>302</v>
      </c>
      <c r="B219" s="1" t="s">
        <v>55</v>
      </c>
      <c r="C219" s="1" t="s">
        <v>7</v>
      </c>
      <c r="D219" s="1" t="s">
        <v>303</v>
      </c>
      <c r="E219" s="19">
        <v>0</v>
      </c>
    </row>
    <row r="220" spans="1:5" x14ac:dyDescent="0.25">
      <c r="A220" s="6" t="s">
        <v>304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305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306</v>
      </c>
      <c r="B222" s="1" t="s">
        <v>63</v>
      </c>
      <c r="C222" s="1" t="s">
        <v>15</v>
      </c>
      <c r="D222" s="7">
        <f>E219/E2</f>
        <v>0</v>
      </c>
    </row>
    <row r="223" spans="1:5" ht="31.5" x14ac:dyDescent="0.25">
      <c r="A223" s="6" t="s">
        <v>307</v>
      </c>
      <c r="B223" s="1" t="s">
        <v>55</v>
      </c>
      <c r="C223" s="1" t="s">
        <v>7</v>
      </c>
      <c r="D223" s="1" t="s">
        <v>308</v>
      </c>
      <c r="E223" s="19">
        <v>0</v>
      </c>
    </row>
    <row r="224" spans="1:5" x14ac:dyDescent="0.25">
      <c r="A224" s="6" t="s">
        <v>309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310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311</v>
      </c>
      <c r="B226" s="1" t="s">
        <v>63</v>
      </c>
      <c r="C226" s="1" t="s">
        <v>15</v>
      </c>
      <c r="D226" s="7">
        <f>E223/E2</f>
        <v>0</v>
      </c>
    </row>
    <row r="227" spans="1:6" ht="31.5" x14ac:dyDescent="0.25">
      <c r="A227" s="6" t="s">
        <v>312</v>
      </c>
      <c r="B227" s="1" t="s">
        <v>55</v>
      </c>
      <c r="C227" s="1" t="s">
        <v>7</v>
      </c>
      <c r="D227" s="1" t="s">
        <v>313</v>
      </c>
      <c r="E227" s="19">
        <v>0</v>
      </c>
      <c r="F227" s="19" t="s">
        <v>314</v>
      </c>
    </row>
    <row r="228" spans="1:6" x14ac:dyDescent="0.25">
      <c r="A228" s="6" t="s">
        <v>315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316</v>
      </c>
      <c r="B229" s="1" t="s">
        <v>3</v>
      </c>
      <c r="C229" s="1" t="s">
        <v>7</v>
      </c>
      <c r="D229" s="1" t="s">
        <v>317</v>
      </c>
    </row>
    <row r="230" spans="1:6" x14ac:dyDescent="0.25">
      <c r="A230" s="6" t="s">
        <v>318</v>
      </c>
      <c r="B230" s="1" t="s">
        <v>63</v>
      </c>
      <c r="C230" s="1" t="s">
        <v>15</v>
      </c>
      <c r="D230" s="7">
        <f>E227/E2</f>
        <v>0</v>
      </c>
    </row>
    <row r="231" spans="1:6" x14ac:dyDescent="0.25">
      <c r="A231" s="6"/>
      <c r="B231" s="3" t="s">
        <v>319</v>
      </c>
      <c r="C231" s="1" t="s">
        <v>15</v>
      </c>
      <c r="D231" s="13">
        <f>SUM(D28,D34,D60,D66,D72,D78,D84,D94,D152,D190)</f>
        <v>61435.557359999999</v>
      </c>
    </row>
    <row r="232" spans="1:6" x14ac:dyDescent="0.25">
      <c r="A232" s="21" t="s">
        <v>320</v>
      </c>
      <c r="B232" s="21"/>
      <c r="C232" s="21"/>
      <c r="D232" s="21"/>
    </row>
    <row r="233" spans="1:6" x14ac:dyDescent="0.25">
      <c r="A233" s="6" t="s">
        <v>321</v>
      </c>
      <c r="B233" s="1" t="s">
        <v>322</v>
      </c>
      <c r="C233" s="1" t="s">
        <v>323</v>
      </c>
      <c r="D233" s="1">
        <v>3</v>
      </c>
      <c r="E233" s="19" t="s">
        <v>356</v>
      </c>
    </row>
    <row r="234" spans="1:6" x14ac:dyDescent="0.25">
      <c r="A234" s="6" t="s">
        <v>324</v>
      </c>
      <c r="B234" s="1" t="s">
        <v>325</v>
      </c>
      <c r="C234" s="1" t="s">
        <v>323</v>
      </c>
      <c r="D234" s="1">
        <v>2</v>
      </c>
      <c r="E234" s="19" t="s">
        <v>356</v>
      </c>
    </row>
    <row r="235" spans="1:6" x14ac:dyDescent="0.25">
      <c r="A235" s="6" t="s">
        <v>326</v>
      </c>
      <c r="B235" s="1" t="s">
        <v>327</v>
      </c>
      <c r="C235" s="1" t="s">
        <v>323</v>
      </c>
      <c r="D235" s="1">
        <v>1</v>
      </c>
      <c r="E235" s="19" t="s">
        <v>356</v>
      </c>
    </row>
    <row r="236" spans="1:6" x14ac:dyDescent="0.25">
      <c r="A236" s="6" t="s">
        <v>328</v>
      </c>
      <c r="B236" s="1" t="s">
        <v>329</v>
      </c>
      <c r="C236" s="1" t="s">
        <v>15</v>
      </c>
      <c r="D236" s="1">
        <v>-12577.74</v>
      </c>
      <c r="E236" s="19" t="s">
        <v>356</v>
      </c>
    </row>
    <row r="237" spans="1:6" x14ac:dyDescent="0.25">
      <c r="A237" s="21" t="s">
        <v>330</v>
      </c>
      <c r="B237" s="21"/>
      <c r="C237" s="21"/>
      <c r="D237" s="21"/>
    </row>
    <row r="238" spans="1:6" ht="31.5" x14ac:dyDescent="0.25">
      <c r="A238" s="6" t="s">
        <v>331</v>
      </c>
      <c r="B238" s="1" t="s">
        <v>14</v>
      </c>
      <c r="C238" s="1" t="s">
        <v>15</v>
      </c>
      <c r="D238" s="1">
        <v>0</v>
      </c>
      <c r="E238" s="19" t="s">
        <v>332</v>
      </c>
    </row>
    <row r="239" spans="1:6" ht="31.5" x14ac:dyDescent="0.25">
      <c r="A239" s="6" t="s">
        <v>333</v>
      </c>
      <c r="B239" s="1" t="s">
        <v>17</v>
      </c>
      <c r="C239" s="1" t="s">
        <v>15</v>
      </c>
      <c r="D239" s="1">
        <v>0</v>
      </c>
      <c r="E239" s="19" t="s">
        <v>332</v>
      </c>
    </row>
    <row r="240" spans="1:6" ht="31.5" x14ac:dyDescent="0.25">
      <c r="A240" s="6" t="s">
        <v>334</v>
      </c>
      <c r="B240" s="1" t="s">
        <v>19</v>
      </c>
      <c r="C240" s="1" t="s">
        <v>15</v>
      </c>
      <c r="D240" s="1">
        <v>0</v>
      </c>
      <c r="E240" s="19" t="s">
        <v>332</v>
      </c>
    </row>
    <row r="241" spans="1:5" ht="31.5" x14ac:dyDescent="0.25">
      <c r="A241" s="6" t="s">
        <v>335</v>
      </c>
      <c r="B241" s="1" t="s">
        <v>43</v>
      </c>
      <c r="C241" s="1" t="s">
        <v>15</v>
      </c>
      <c r="D241" s="1">
        <v>0</v>
      </c>
      <c r="E241" s="19" t="s">
        <v>332</v>
      </c>
    </row>
    <row r="242" spans="1:5" ht="31.5" x14ac:dyDescent="0.25">
      <c r="A242" s="6" t="s">
        <v>336</v>
      </c>
      <c r="B242" s="1" t="s">
        <v>337</v>
      </c>
      <c r="C242" s="1" t="s">
        <v>15</v>
      </c>
      <c r="D242" s="1">
        <v>0</v>
      </c>
      <c r="E242" s="19" t="s">
        <v>332</v>
      </c>
    </row>
    <row r="243" spans="1:5" ht="31.5" x14ac:dyDescent="0.25">
      <c r="A243" s="6" t="s">
        <v>338</v>
      </c>
      <c r="B243" s="1" t="s">
        <v>47</v>
      </c>
      <c r="C243" s="1" t="s">
        <v>15</v>
      </c>
      <c r="D243" s="1">
        <v>0</v>
      </c>
      <c r="E243" s="19" t="s">
        <v>332</v>
      </c>
    </row>
    <row r="244" spans="1:5" x14ac:dyDescent="0.25">
      <c r="A244" s="21" t="s">
        <v>339</v>
      </c>
      <c r="B244" s="21"/>
      <c r="C244" s="21"/>
      <c r="D244" s="21"/>
      <c r="E244" s="9"/>
    </row>
    <row r="245" spans="1:5" ht="31.5" x14ac:dyDescent="0.25">
      <c r="A245" s="6" t="s">
        <v>340</v>
      </c>
      <c r="B245" s="1" t="s">
        <v>322</v>
      </c>
      <c r="C245" s="1" t="s">
        <v>323</v>
      </c>
      <c r="D245" s="1">
        <v>0</v>
      </c>
      <c r="E245" s="19" t="s">
        <v>332</v>
      </c>
    </row>
    <row r="246" spans="1:5" ht="31.5" x14ac:dyDescent="0.25">
      <c r="A246" s="6" t="s">
        <v>341</v>
      </c>
      <c r="B246" s="1" t="s">
        <v>325</v>
      </c>
      <c r="C246" s="1" t="s">
        <v>323</v>
      </c>
      <c r="D246" s="1">
        <v>0</v>
      </c>
      <c r="E246" s="19" t="s">
        <v>332</v>
      </c>
    </row>
    <row r="247" spans="1:5" ht="31.5" x14ac:dyDescent="0.25">
      <c r="A247" s="6" t="s">
        <v>342</v>
      </c>
      <c r="B247" s="1" t="s">
        <v>343</v>
      </c>
      <c r="C247" s="1" t="s">
        <v>323</v>
      </c>
      <c r="D247" s="1">
        <v>0</v>
      </c>
      <c r="E247" s="19" t="s">
        <v>332</v>
      </c>
    </row>
    <row r="248" spans="1:5" ht="31.5" x14ac:dyDescent="0.25">
      <c r="A248" s="6" t="s">
        <v>344</v>
      </c>
      <c r="B248" s="1" t="s">
        <v>329</v>
      </c>
      <c r="C248" s="1" t="s">
        <v>15</v>
      </c>
      <c r="D248" s="1">
        <v>0</v>
      </c>
      <c r="E248" s="19" t="s">
        <v>332</v>
      </c>
    </row>
    <row r="249" spans="1:5" x14ac:dyDescent="0.25">
      <c r="A249" s="21" t="s">
        <v>345</v>
      </c>
      <c r="B249" s="21"/>
      <c r="C249" s="21"/>
      <c r="D249" s="21"/>
    </row>
    <row r="250" spans="1:5" x14ac:dyDescent="0.25">
      <c r="A250" s="6" t="s">
        <v>346</v>
      </c>
      <c r="B250" s="1" t="s">
        <v>347</v>
      </c>
      <c r="C250" s="1" t="s">
        <v>323</v>
      </c>
      <c r="D250" s="1">
        <v>4</v>
      </c>
      <c r="E250" s="19" t="s">
        <v>348</v>
      </c>
    </row>
    <row r="251" spans="1:5" x14ac:dyDescent="0.25">
      <c r="A251" s="6" t="s">
        <v>349</v>
      </c>
      <c r="B251" s="1" t="s">
        <v>350</v>
      </c>
      <c r="C251" s="1" t="s">
        <v>323</v>
      </c>
      <c r="D251" s="1">
        <v>0</v>
      </c>
      <c r="E251" s="19" t="s">
        <v>348</v>
      </c>
    </row>
    <row r="252" spans="1:5" ht="31.5" x14ac:dyDescent="0.25">
      <c r="A252" s="6" t="s">
        <v>351</v>
      </c>
      <c r="B252" s="1" t="s">
        <v>352</v>
      </c>
      <c r="C252" s="1" t="s">
        <v>15</v>
      </c>
      <c r="D252" s="1">
        <v>400</v>
      </c>
      <c r="E252" s="19" t="s">
        <v>348</v>
      </c>
    </row>
    <row r="256" spans="1:5" x14ac:dyDescent="0.25">
      <c r="A256" s="26" t="s">
        <v>354</v>
      </c>
      <c r="B256" s="26"/>
      <c r="D256" s="27" t="s">
        <v>355</v>
      </c>
    </row>
  </sheetData>
  <sheetProtection algorithmName="SHA-512" hashValue="i4Otboi5lTSjjv84yIk0dzCrMtT0oc3xXYW2nHKXjv0sakMoadYQxrP5kpTyl9OttlidPyJ8kvqswikBFFL/GA==" saltValue="czUFfUpZmBW4+jH6jjCRAw==" spinCount="100000" sheet="1" objects="1" scenarios="1"/>
  <mergeCells count="9">
    <mergeCell ref="A2:D2"/>
    <mergeCell ref="A8:D8"/>
    <mergeCell ref="A26:D26"/>
    <mergeCell ref="F85:F86"/>
    <mergeCell ref="A232:D232"/>
    <mergeCell ref="A256:B256"/>
    <mergeCell ref="A237:D237"/>
    <mergeCell ref="A244:D244"/>
    <mergeCell ref="A249:D249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2020-04-06T15:40:14Z</dcterms:modified>
</cp:coreProperties>
</file>