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24" i="1" l="1"/>
  <c r="D231" i="1"/>
  <c r="E181" i="1"/>
  <c r="E111" i="1"/>
  <c r="D15" i="1"/>
  <c r="D14" i="1"/>
  <c r="D13" i="1"/>
  <c r="D11" i="1" l="1"/>
  <c r="D10" i="1"/>
  <c r="D9" i="1"/>
  <c r="E77" i="1"/>
  <c r="E153" i="1" l="1"/>
  <c r="D156" i="1" s="1"/>
  <c r="E123" i="1"/>
  <c r="E119" i="1"/>
  <c r="E115" i="1"/>
  <c r="E99" i="1"/>
  <c r="E89" i="1"/>
  <c r="D82" i="1"/>
  <c r="E60" i="1"/>
  <c r="D152" i="1" l="1"/>
  <c r="E28" i="1"/>
  <c r="D72" i="1" l="1"/>
  <c r="D146" i="1"/>
  <c r="D150" i="1" l="1"/>
  <c r="D20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17" i="1" l="1"/>
  <c r="D16" i="1" s="1"/>
  <c r="D22" i="1" s="1"/>
</calcChain>
</file>

<file path=xl/sharedStrings.xml><?xml version="1.0" encoding="utf-8"?>
<sst xmlns="http://schemas.openxmlformats.org/spreadsheetml/2006/main" count="922" uniqueCount="370">
  <si>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</si>
  <si>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</si>
  <si>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</si>
  <si>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</si>
  <si>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</si>
  <si>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</si>
  <si>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</si>
  <si>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</si>
  <si>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</si>
  <si>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</si>
  <si>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</si>
  <si>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</si>
  <si>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</si>
  <si>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</si>
  <si>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</si>
  <si>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</si>
  <si>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</si>
  <si>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</si>
  <si>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</si>
  <si>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</si>
  <si>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</si>
  <si>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</si>
  <si>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</si>
  <si>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</si>
  <si>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</si>
  <si>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</si>
  <si>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</si>
  <si>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</si>
  <si>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</si>
  <si>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</si>
  <si>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</si>
  <si>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</si>
  <si>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</si>
  <si>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</si>
  <si>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</si>
  <si>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</si>
  <si>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</si>
  <si>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</si>
  <si>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</si>
  <si>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</si>
  <si>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</si>
  <si>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</si>
  <si>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</si>
  <si>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</si>
  <si>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</si>
  <si>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</si>
  <si>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</si>
  <si>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</si>
  <si>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</si>
  <si>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</si>
  <si>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</si>
  <si>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</si>
  <si>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</si>
  <si>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</si>
  <si>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</si>
  <si>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</si>
  <si>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</si>
  <si>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</si>
  <si>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</si>
  <si>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</si>
  <si>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</si>
  <si>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</si>
  <si>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</si>
  <si>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</si>
  <si>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</si>
  <si>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</si>
  <si>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</si>
  <si>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</si>
  <si>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</si>
  <si>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</si>
  <si>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</si>
  <si>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</si>
  <si>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</si>
  <si>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</si>
  <si>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</si>
  <si>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</si>
  <si>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</si>
  <si>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</si>
  <si>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</si>
  <si>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</si>
  <si>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</si>
  <si>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</si>
  <si>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</si>
  <si>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</si>
  <si>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</si>
  <si>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</si>
  <si>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</si>
  <si>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</si>
  <si>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</si>
  <si>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</si>
  <si>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</si>
  <si>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</si>
  <si>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</si>
  <si>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</si>
  <si>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</si>
  <si>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</si>
  <si>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</si>
  <si>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</si>
  <si>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</si>
  <si>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</si>
  <si>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</si>
  <si>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</si>
  <si>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</si>
  <si>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</si>
  <si>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</si>
  <si>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</si>
  <si>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</si>
  <si>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</si>
  <si>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</si>
  <si>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</si>
  <si>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</si>
  <si>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</si>
  <si>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</si>
  <si>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</si>
  <si>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</si>
  <si>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</si>
  <si>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</si>
  <si>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</si>
  <si>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</si>
  <si>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</si>
  <si>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</si>
  <si>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</si>
  <si>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</si>
  <si>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</si>
  <si>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</si>
  <si>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</si>
  <si>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</si>
  <si>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</si>
  <si>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</si>
  <si>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</si>
  <si>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</si>
  <si>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</si>
  <si>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</si>
  <si>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</si>
  <si>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</si>
  <si>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</si>
  <si>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</si>
  <si>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</si>
  <si>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</si>
  <si>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</si>
  <si>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</si>
  <si>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</si>
  <si>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</si>
  <si>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</si>
  <si>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</si>
  <si>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</si>
  <si>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</si>
  <si>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</si>
  <si>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</si>
  <si>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</si>
  <si>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</si>
  <si>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</si>
  <si>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</si>
  <si>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</si>
  <si>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</si>
  <si>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</si>
  <si>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</si>
  <si>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</si>
  <si>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</si>
  <si>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</si>
  <si>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</si>
  <si>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</si>
  <si>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</si>
  <si>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</si>
  <si>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</si>
  <si>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</si>
  <si>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</si>
  <si>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</si>
  <si>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</si>
  <si>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</si>
  <si>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</si>
  <si>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</si>
  <si>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</si>
  <si>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</si>
  <si>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</si>
  <si>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</si>
  <si>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</si>
  <si>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</si>
  <si>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</si>
  <si>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</si>
  <si>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</si>
  <si>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</si>
  <si>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</si>
  <si>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</si>
  <si>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</si>
  <si>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</si>
  <si>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</si>
  <si>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</si>
  <si>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</si>
  <si>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</si>
  <si>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</si>
  <si>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</si>
  <si>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</si>
  <si>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</si>
  <si>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</si>
  <si>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</si>
  <si>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</si>
  <si>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</si>
  <si>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</si>
  <si>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</si>
  <si>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</si>
  <si>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</si>
  <si>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</si>
  <si>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</si>
  <si>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</si>
  <si>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</si>
  <si>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</si>
  <si>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</si>
  <si>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</si>
  <si>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</si>
  <si>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</si>
  <si>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</si>
  <si>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</si>
  <si>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</si>
  <si>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</si>
  <si>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</si>
  <si>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</si>
  <si>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</si>
  <si>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</si>
  <si>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</si>
  <si>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</si>
  <si>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</si>
  <si>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</si>
  <si>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</si>
  <si>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</si>
  <si>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</si>
  <si>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</si>
  <si>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</si>
  <si>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</si>
  <si>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</si>
  <si>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</si>
  <si>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</si>
  <si>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</si>
  <si>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</si>
  <si>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</si>
  <si>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</si>
  <si>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</si>
  <si>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</si>
  <si>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</si>
  <si>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</si>
  <si>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</si>
  <si>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</si>
  <si>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</si>
  <si>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</si>
  <si>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</si>
  <si>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</si>
  <si>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</si>
  <si>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</si>
  <si>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</si>
  <si>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</si>
  <si>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</si>
  <si>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</si>
  <si>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</si>
  <si>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</si>
  <si>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</si>
  <si>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</si>
  <si>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</si>
  <si>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</si>
  <si>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</si>
  <si>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</si>
  <si>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</si>
  <si>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</si>
  <si>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</si>
  <si>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</si>
  <si>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</si>
  <si>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</si>
  <si>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</si>
  <si>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</si>
  <si>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</si>
  <si>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</si>
  <si>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</si>
  <si>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</si>
  <si>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</si>
  <si>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</si>
  <si>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</si>
  <si>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</si>
  <si>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</si>
  <si>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</si>
  <si>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</si>
  <si>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</si>
  <si>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</si>
  <si>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</si>
  <si>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</si>
  <si>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</si>
  <si>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</si>
  <si>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</si>
  <si>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</si>
  <si>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</si>
  <si>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</si>
  <si>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</si>
  <si>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</si>
  <si>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</si>
  <si>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</si>
  <si>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</si>
  <si>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</si>
  <si>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</si>
  <si>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</si>
  <si>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</si>
  <si>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</si>
  <si>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</si>
  <si>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</si>
  <si>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</si>
  <si>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</si>
  <si>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</si>
  <si>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</si>
  <si>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</si>
  <si>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</si>
  <si>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</si>
  <si>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</si>
  <si>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</si>
  <si>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</si>
  <si>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</si>
  <si>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</si>
  <si>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</si>
  <si>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</si>
  <si>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</si>
  <si>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</si>
  <si>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</si>
  <si>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</si>
  <si>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</si>
  <si>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</si>
  <si>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</si>
  <si>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</si>
  <si>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</si>
  <si>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</si>
  <si>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</si>
  <si>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</si>
  <si>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</si>
  <si>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</si>
  <si>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</si>
  <si>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</si>
  <si>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</si>
  <si>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</si>
  <si>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</si>
  <si>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</si>
  <si>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</si>
  <si>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</si>
  <si>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</si>
  <si>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</si>
  <si>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</si>
  <si>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</si>
  <si>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</si>
  <si>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</si>
  <si>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</si>
  <si>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</si>
  <si>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</si>
  <si>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</si>
  <si>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</si>
  <si>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</si>
  <si>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</si>
  <si>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</si>
  <si>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</si>
  <si>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</si>
  <si>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</si>
  <si>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</si>
  <si>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</si>
  <si>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</si>
  <si>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</si>
  <si>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</si>
  <si>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</si>
  <si>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</si>
  <si>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</si>
  <si>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</si>
  <si>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</si>
  <si>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</si>
  <si>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</si>
  <si>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 договора оказания услуг выполнения работ за 2019 год по дому №39   ул. Ленина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</si>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</sst>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1;&#1077;&#1085;&#1080;&#1085;&#1072;,%20&#1076;.39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237.01</v>
          </cell>
        </row>
        <row r="24">
          <cell r="D24">
            <v>-91235.72137840002</v>
          </cell>
        </row>
        <row r="25">
          <cell r="D25">
            <v>604.41999999999996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B4">
            <v>615.9</v>
          </cell>
        </row>
        <row r="39">
          <cell r="HB39">
            <v>0.408995</v>
          </cell>
        </row>
        <row r="43">
          <cell r="HB43">
            <v>0.20832400000000001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5">
          <cell r="I45">
            <v>237.01</v>
          </cell>
          <cell r="P45">
            <v>5764.8239999999996</v>
          </cell>
          <cell r="U45">
            <v>6540.8580000000002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2">
          <cell r="GW142">
            <v>41.63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2">
          <cell r="MY92">
            <v>0</v>
          </cell>
        </row>
      </sheetData>
      <sheetData sheetId="1">
        <row r="86">
          <cell r="AQ86">
            <v>0</v>
          </cell>
        </row>
      </sheetData>
      <sheetData sheetId="2">
        <row r="92">
          <cell r="JU92">
            <v>0</v>
          </cell>
        </row>
      </sheetData>
      <sheetData sheetId="3">
        <row r="86">
          <cell r="LM86">
            <v>12.687539999999998</v>
          </cell>
        </row>
      </sheetData>
      <sheetData sheetId="4">
        <row r="86">
          <cell r="X86">
            <v>0</v>
          </cell>
        </row>
      </sheetData>
      <sheetData sheetId="5">
        <row r="86">
          <cell r="BB86">
            <v>0</v>
          </cell>
        </row>
      </sheetData>
      <sheetData sheetId="6">
        <row r="86">
          <cell r="UY86">
            <v>50.626979999999975</v>
          </cell>
        </row>
      </sheetData>
      <sheetData sheetId="7"/>
      <sheetData sheetId="8">
        <row r="86">
          <cell r="M86">
            <v>0</v>
          </cell>
        </row>
      </sheetData>
      <sheetData sheetId="9">
        <row r="86">
          <cell r="M86">
            <v>210.26825999999997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B123">
            <v>34937.346312000001</v>
          </cell>
        </row>
        <row r="124">
          <cell r="HB124">
            <v>38607.174144000004</v>
          </cell>
        </row>
        <row r="125">
          <cell r="HB125">
            <v>9056.6863199999989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3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2" width="9.140625" style="19" hidden="1" customWidth="1"/>
    <col min="13" max="22" width="0" style="19" hidden="1" customWidth="1"/>
    <col min="23" max="24" width="0" style="2" hidden="1" customWidth="1"/>
    <col min="25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366</v>
      </c>
      <c r="B2" s="24"/>
      <c r="C2" s="24"/>
      <c r="D2" s="24"/>
      <c r="E2" s="19">
        <v>615.9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8">
        <f>[1]Лист1!$D$23</f>
        <v>237.01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18">
        <f>[1]Лист1!$D$24</f>
        <v>-91235.72137840002</v>
      </c>
      <c r="E10" s="19" t="s">
        <v>363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604.41999999999996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82601.206775999992</v>
      </c>
      <c r="E12" s="19" t="s">
        <v>364</v>
      </c>
    </row>
    <row r="13" spans="1:22" x14ac:dyDescent="0.25">
      <c r="A13" s="6" t="s">
        <v>22</v>
      </c>
      <c r="B13" s="25" t="s">
        <v>23</v>
      </c>
      <c r="C13" s="1" t="s">
        <v>15</v>
      </c>
      <c r="D13" s="7">
        <f>'[6]ГУК 2019'!$HB$124</f>
        <v>38607.174144000004</v>
      </c>
      <c r="E13" s="19" t="s">
        <v>364</v>
      </c>
    </row>
    <row r="14" spans="1:22" x14ac:dyDescent="0.25">
      <c r="A14" s="6" t="s">
        <v>24</v>
      </c>
      <c r="B14" s="25" t="s">
        <v>25</v>
      </c>
      <c r="C14" s="1" t="s">
        <v>15</v>
      </c>
      <c r="D14" s="7">
        <f>'[6]ГУК 2019'!$HB$123</f>
        <v>34937.346312000001</v>
      </c>
      <c r="E14" s="19" t="s">
        <v>364</v>
      </c>
    </row>
    <row r="15" spans="1:22" x14ac:dyDescent="0.25">
      <c r="A15" s="6" t="s">
        <v>26</v>
      </c>
      <c r="B15" s="25" t="s">
        <v>27</v>
      </c>
      <c r="C15" s="1" t="s">
        <v>15</v>
      </c>
      <c r="D15" s="7">
        <f>'[6]ГУК 2019'!$HB$125</f>
        <v>9056.6863199999989</v>
      </c>
      <c r="E15" s="19" t="s">
        <v>364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61031.006775999987</v>
      </c>
      <c r="E16" s="19">
        <v>63729.14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D12-D25+D236+D252</f>
        <v>61031.006775999987</v>
      </c>
      <c r="E17" s="19" t="s">
        <v>363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5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5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5">
        <v>0</v>
      </c>
      <c r="E20" s="19" t="s">
        <v>363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5">
        <v>0</v>
      </c>
      <c r="E21" s="19" t="s">
        <v>363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-29967.704602400034</v>
      </c>
      <c r="E22" s="19" t="s">
        <v>363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v>233.41</v>
      </c>
      <c r="E23" s="19" t="s">
        <v>363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D22-D231</f>
        <v>-169354.47786760007</v>
      </c>
      <c r="E24" s="19" t="s">
        <v>363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1485.55</v>
      </c>
      <c r="E25" s="19" t="s">
        <v>363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20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6540.8580000000002</v>
      </c>
      <c r="E28" s="17">
        <f>'[3]2018 непоср.'!$U$45</f>
        <v>6540.8580000000002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363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10.620000000000001</v>
      </c>
    </row>
    <row r="33" spans="1:22" s="5" customFormat="1" ht="31.5" x14ac:dyDescent="0.25">
      <c r="A33" s="20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8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8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0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5764.8239999999996</v>
      </c>
      <c r="E60" s="17">
        <f>'[3]2018 непоср.'!$P$45</f>
        <v>5764.8239999999996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363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20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9056.69</v>
      </c>
      <c r="E66" s="19">
        <v>9056.69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363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14.704805974995942</v>
      </c>
    </row>
    <row r="71" spans="1:22" s="5" customFormat="1" ht="31.5" x14ac:dyDescent="0.25">
      <c r="A71" s="20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4072.68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4072.68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6.6125669751583045</v>
      </c>
    </row>
    <row r="77" spans="1:22" s="5" customFormat="1" ht="31.5" x14ac:dyDescent="0.25">
      <c r="A77" s="20" t="s">
        <v>128</v>
      </c>
      <c r="B77" s="3" t="s">
        <v>50</v>
      </c>
      <c r="C77" s="3" t="s">
        <v>7</v>
      </c>
      <c r="D77" s="3" t="s">
        <v>129</v>
      </c>
      <c r="E77" s="16">
        <f>713.09+711.21</f>
        <v>1424.3000000000002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1424.3000000000002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365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118.69166666666668</v>
      </c>
    </row>
    <row r="83" spans="1:22" s="5" customFormat="1" ht="47.25" x14ac:dyDescent="0.25">
      <c r="A83" s="20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41.63</v>
      </c>
      <c r="F84" s="1">
        <v>77.099999999999994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2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2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7">
        <f>'[4]Выполненные работы 2018 г.'!$GW$142</f>
        <v>41.63</v>
      </c>
      <c r="F89" s="1">
        <f>F84</f>
        <v>77.099999999999994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0.53994811932555131</v>
      </c>
    </row>
    <row r="93" spans="1:22" s="5" customFormat="1" ht="63" x14ac:dyDescent="0.25">
      <c r="A93" s="20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6543.7800000000007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7">
        <f>'[5]Сдвигание свежевыпавш.снега'!$AQ$86</f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7">
        <v>151.88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0.24659847377821076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0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0</f>
        <v>0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f>'[5]сбор и вывоз листвы'!$M$86</f>
        <v>0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0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7">
        <f>'[5]Посыпка пескосоляной смесью'!$BB$86</f>
        <v>0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7">
        <f>'[5]Ликвид налед'!$X$86</f>
        <v>0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7">
        <v>420.54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0.68280565026790074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4858.8500000000004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7.8890241922390008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474.81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0.77092060399415496</v>
      </c>
    </row>
    <row r="143" spans="1:6" ht="31.5" x14ac:dyDescent="0.25">
      <c r="A143" s="6"/>
      <c r="B143" s="1" t="s">
        <v>55</v>
      </c>
      <c r="C143" s="1" t="s">
        <v>7</v>
      </c>
      <c r="D143" s="8" t="s">
        <v>362</v>
      </c>
      <c r="E143" s="16">
        <v>637.70000000000005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1.0353953563890244</v>
      </c>
      <c r="F146" s="10"/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19">
        <v>0</v>
      </c>
      <c r="F147" s="11"/>
      <c r="G147" s="12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223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0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16950.0012652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7">
        <f>('[2]гук(2016)'!$HB$39+'[2]гук(2016)'!$HB$43)*12*'[2]гук(2016)'!$HB$4</f>
        <v>4562.4812651999991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4562.4812651999991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0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0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882.06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8">
        <f>E169/E2</f>
        <v>1.4321480759863614</v>
      </c>
    </row>
    <row r="173" spans="1:5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9">
        <v>0</v>
      </c>
    </row>
    <row r="174" spans="1:5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258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9">
        <v>0</v>
      </c>
      <c r="F177" s="19" t="s">
        <v>261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9">
        <f>6548.39+36.72</f>
        <v>6585.1100000000006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8">
        <f>E181/E2</f>
        <v>10.691849326189319</v>
      </c>
    </row>
    <row r="185" spans="1:6" ht="31.5" x14ac:dyDescent="0.25">
      <c r="A185" s="6"/>
      <c r="B185" s="1" t="s">
        <v>55</v>
      </c>
      <c r="C185" s="1" t="s">
        <v>7</v>
      </c>
      <c r="D185" s="8" t="s">
        <v>270</v>
      </c>
      <c r="E185" s="19">
        <v>4920.3500000000004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7.9888780646208808</v>
      </c>
    </row>
    <row r="189" spans="1:6" ht="47.25" x14ac:dyDescent="0.25">
      <c r="A189" s="20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88992.010000000009</v>
      </c>
      <c r="F190" s="13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9028.01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15">
        <f>E199/E2</f>
        <v>14.658239974021757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10641.68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8">
        <f>E207/E2</f>
        <v>17.278259457704173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68763.520000000004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111.64721545705473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558.79999999999995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8">
        <f>E219/E2</f>
        <v>0.90729014450397782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0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9">
        <v>0</v>
      </c>
      <c r="F227" s="19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4">
        <f>SUM(D28,D34,D60,D66,D72,D78,D84,D94,D152,D190)</f>
        <v>139386.77326520003</v>
      </c>
    </row>
    <row r="232" spans="1:6" x14ac:dyDescent="0.25">
      <c r="A232" s="21" t="s">
        <v>327</v>
      </c>
      <c r="B232" s="21"/>
      <c r="C232" s="21"/>
      <c r="D232" s="21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v>4</v>
      </c>
      <c r="E233" s="19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v>2</v>
      </c>
      <c r="E234" s="19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v>1</v>
      </c>
      <c r="E235" s="19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-20084.650000000001</v>
      </c>
      <c r="E236" s="19" t="s">
        <v>363</v>
      </c>
    </row>
    <row r="237" spans="1:6" x14ac:dyDescent="0.25">
      <c r="A237" s="21" t="s">
        <v>337</v>
      </c>
      <c r="B237" s="21"/>
      <c r="C237" s="21"/>
      <c r="D237" s="21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9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9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9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9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9" t="s">
        <v>339</v>
      </c>
    </row>
    <row r="244" spans="1:5" x14ac:dyDescent="0.25">
      <c r="A244" s="21" t="s">
        <v>346</v>
      </c>
      <c r="B244" s="21"/>
      <c r="C244" s="21"/>
      <c r="D244" s="21"/>
      <c r="E244" s="10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9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9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9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9" t="s">
        <v>339</v>
      </c>
    </row>
    <row r="249" spans="1:5" x14ac:dyDescent="0.25">
      <c r="A249" s="21" t="s">
        <v>352</v>
      </c>
      <c r="B249" s="21"/>
      <c r="C249" s="21"/>
      <c r="D249" s="21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1</v>
      </c>
      <c r="E250" s="19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0</v>
      </c>
      <c r="E251" s="19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0</v>
      </c>
      <c r="E252" s="19" t="s">
        <v>355</v>
      </c>
    </row>
    <row r="256" spans="1:5" x14ac:dyDescent="0.25">
      <c r="A256" s="27" t="s">
        <v>360</v>
      </c>
      <c r="B256" s="27"/>
      <c r="D256" s="28" t="s">
        <v>361</v>
      </c>
    </row>
  </sheetData>
  <sheetProtection algorithmName="SHA-512" hashValue="JhsbQ8R9wLEAIVXCyKu85ruF9HE9IL7HOtGWMa/vP4qJELwQN8QT1xlXgjV7oCTh6OHx/DJgcRJWMJWeCn42UQ==" saltValue="GQ/rd8SYyplF/TPyA8VOyA==" spinCount="100000" sheet="1" objects="1" scenarios="1"/>
  <mergeCells count="9">
    <mergeCell ref="A256:B256"/>
    <mergeCell ref="A237:D237"/>
    <mergeCell ref="A244:D244"/>
    <mergeCell ref="A249:D249"/>
    <mergeCell ref="A2:D2"/>
    <mergeCell ref="A8:D8"/>
    <mergeCell ref="A26:D26"/>
    <mergeCell ref="F85:F86"/>
    <mergeCell ref="A232:D232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4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2020-04-06T15:23:43Z</dcterms:modified>
</cp:coreProperties>
</file>