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Лист1!$A$1:$G$252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D227" i="1"/>
  <c r="E161" i="1"/>
  <c r="E111" i="1"/>
  <c r="D11" i="1" l="1"/>
  <c r="D10" i="1"/>
  <c r="D9" i="1"/>
  <c r="D82" i="1" l="1"/>
  <c r="F99" i="1"/>
  <c r="F28" i="1"/>
  <c r="F60" i="1"/>
  <c r="F66" i="1"/>
  <c r="D231" i="1" l="1"/>
  <c r="E60" i="1"/>
  <c r="E28" i="1"/>
  <c r="D198" i="1" l="1"/>
  <c r="D84" i="1" l="1"/>
  <c r="D226" i="1" l="1"/>
  <c r="D222" i="1"/>
  <c r="D218" i="1"/>
  <c r="D214" i="1"/>
  <c r="D210" i="1"/>
  <c r="D206" i="1"/>
  <c r="D194" i="1"/>
  <c r="D184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86" i="1"/>
  <c r="D180" i="1" l="1"/>
  <c r="E147" i="1"/>
  <c r="D72" i="1"/>
  <c r="D76" i="1" s="1"/>
  <c r="D146" i="1"/>
  <c r="D150" i="1" l="1"/>
  <c r="D94" i="1"/>
  <c r="D152" i="1"/>
  <c r="D156" i="1"/>
  <c r="D16" i="1" l="1"/>
  <c r="D22" i="1" s="1"/>
  <c r="D24" i="1" s="1"/>
</calcChain>
</file>

<file path=xl/sharedStrings.xml><?xml version="1.0" encoding="utf-8"?>
<sst xmlns="http://schemas.openxmlformats.org/spreadsheetml/2006/main" count="905" uniqueCount="363">
  <si>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</si>
  <si>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</si>
  <si>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</si>
  <si>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</si>
  <si>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</si>
  <si>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</si>
  <si>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</si>
  <si>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</si>
  <si>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</si>
  <si>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</si>
  <si>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</si>
  <si>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</si>
  <si>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</si>
  <si>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</si>
  <si>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</si>
  <si>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</si>
  <si>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</si>
  <si>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</si>
  <si>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</si>
  <si>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</si>
  <si>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</si>
  <si>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</si>
  <si>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</si>
  <si>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</si>
  <si>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</si>
  <si>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</si>
  <si>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</si>
  <si>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</si>
  <si>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</si>
  <si>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</si>
  <si>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</si>
  <si>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</si>
  <si>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</si>
  <si>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</si>
  <si>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</si>
  <si>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</si>
  <si>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</si>
  <si>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</si>
  <si>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</si>
  <si>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</si>
  <si>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</si>
  <si>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</si>
  <si>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</si>
  <si>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</si>
  <si>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</si>
  <si>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</si>
  <si>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</si>
  <si>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</si>
  <si>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</si>
  <si>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</si>
  <si>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</si>
  <si>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</si>
  <si>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</si>
  <si>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</si>
  <si>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</si>
  <si>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</si>
  <si>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</si>
  <si>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</si>
  <si>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</si>
  <si>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</si>
  <si>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</si>
  <si>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</si>
  <si>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</si>
  <si>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</si>
  <si>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</si>
  <si>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</si>
  <si>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</si>
  <si>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</si>
  <si>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</si>
  <si>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</si>
  <si>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</si>
  <si>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</si>
  <si>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</si>
  <si>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</si>
  <si>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</si>
  <si>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</si>
  <si>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</si>
  <si>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</si>
  <si>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</si>
  <si>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</si>
  <si>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</si>
  <si>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</si>
  <si>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</si>
  <si>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</si>
  <si>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</si>
  <si>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</si>
  <si>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</si>
  <si>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</si>
  <si>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</si>
  <si>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</si>
  <si>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</si>
  <si>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</si>
  <si>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</si>
  <si>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</si>
  <si>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</si>
  <si>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</si>
  <si>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</si>
  <si>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</si>
  <si>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</si>
  <si>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</si>
  <si>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</si>
  <si>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</si>
  <si>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</si>
  <si>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</si>
  <si>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</si>
  <si>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</si>
  <si>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</si>
  <si>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</si>
  <si>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</si>
  <si>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</si>
  <si>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</si>
  <si>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</si>
  <si>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</si>
  <si>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</si>
  <si>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</si>
  <si>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</si>
  <si>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</si>
  <si>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</si>
  <si>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</si>
  <si>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</si>
  <si>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</si>
  <si>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</si>
  <si>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</si>
  <si>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</si>
  <si>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</si>
  <si>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</si>
  <si>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</si>
  <si>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</si>
  <si>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</si>
  <si>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</si>
  <si>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</si>
  <si>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</si>
  <si>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</si>
  <si>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</si>
  <si>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</si>
  <si>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</si>
  <si>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</si>
  <si>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</si>
  <si>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</si>
  <si>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</si>
  <si>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</si>
  <si>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</si>
  <si>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</si>
  <si>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</si>
  <si>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</si>
  <si>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</si>
  <si>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</si>
  <si>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</si>
  <si>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</si>
  <si>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</si>
  <si>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</si>
  <si>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</si>
  <si>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</si>
  <si>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</si>
  <si>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</si>
  <si>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</si>
  <si>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</si>
  <si>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</si>
  <si>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</si>
  <si>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</si>
  <si>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</si>
  <si>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</si>
  <si>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</si>
  <si>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</si>
  <si>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</si>
  <si>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</si>
  <si>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</si>
  <si>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</si>
  <si>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</si>
  <si>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</si>
  <si>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</si>
  <si>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</si>
  <si>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</si>
  <si>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</si>
  <si>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</si>
  <si>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</si>
  <si>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</si>
  <si>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</si>
  <si>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</si>
  <si>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</si>
  <si>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</si>
  <si>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</si>
  <si>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</si>
  <si>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</si>
  <si>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</si>
  <si>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</si>
  <si>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</si>
  <si>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</si>
  <si>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</si>
  <si>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</si>
  <si>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</si>
  <si>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</si>
  <si>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</si>
  <si>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</si>
  <si>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</si>
  <si>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</si>
  <si>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</si>
  <si>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</si>
  <si>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</si>
  <si>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</si>
  <si>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</si>
  <si>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</si>
  <si>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</si>
  <si>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</si>
  <si>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</si>
  <si>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</si>
  <si>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</si>
  <si>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</si>
  <si>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</si>
  <si>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</si>
  <si>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</si>
  <si>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</si>
  <si>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</si>
  <si>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</si>
  <si>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</si>
  <si>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</si>
  <si>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</si>
  <si>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</si>
  <si>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</si>
  <si>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</si>
  <si>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</si>
  <si>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</si>
  <si>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</si>
  <si>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</si>
  <si>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</si>
  <si>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</si>
  <si>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</si>
  <si>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</si>
  <si>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</si>
  <si>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</si>
  <si>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</si>
  <si>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</si>
  <si>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</si>
  <si>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</si>
  <si>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</si>
  <si>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</si>
  <si>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</si>
  <si>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</si>
  <si>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</si>
  <si>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</si>
  <si>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</si>
  <si>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</si>
  <si>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</si>
  <si>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</si>
  <si>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</si>
  <si>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</si>
  <si>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</si>
  <si>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</si>
  <si>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</si>
  <si>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</si>
  <si>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</si>
  <si>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</si>
  <si>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</si>
  <si>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</si>
  <si>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</si>
  <si>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</si>
  <si>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</si>
  <si>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</si>
  <si>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</si>
  <si>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</si>
  <si>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</si>
  <si>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</si>
  <si>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</si>
  <si>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</si>
  <si>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</si>
  <si>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</si>
  <si>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</si>
  <si>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</si>
  <si>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</si>
  <si>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</si>
  <si>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</si>
  <si>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</si>
  <si>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</si>
  <si>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</si>
  <si>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</si>
  <si>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</si>
  <si>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</si>
  <si>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</si>
  <si>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</si>
  <si>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</si>
  <si>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</si>
  <si>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</si>
  <si>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</si>
  <si>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</si>
  <si>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</si>
  <si>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</si>
  <si>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</si>
  <si>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</si>
  <si>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</si>
  <si>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</si>
  <si>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</si>
  <si>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</si>
  <si>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</si>
  <si>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</si>
  <si>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</si>
  <si>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</si>
  <si>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</si>
  <si>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</si>
  <si>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</si>
  <si>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</si>
  <si>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</si>
  <si>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</si>
  <si>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</si>
  <si>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</si>
  <si>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</si>
  <si>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</si>
  <si>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</si>
  <si>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</si>
  <si>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</si>
  <si>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</si>
  <si>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</si>
  <si>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</si>
  <si>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</si>
  <si>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</si>
  <si>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</si>
  <si>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</si>
  <si>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</si>
  <si>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</si>
  <si>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</si>
  <si>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</si>
  <si>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</si>
  <si>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</si>
  <si>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</si>
  <si>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</si>
  <si>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</si>
  <si>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</si>
  <si>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</si>
  <si>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</si>
  <si>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</si>
  <si>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</si>
  <si>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</si>
  <si>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</si>
  <si>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</si>
  <si>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</si>
  <si>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</si>
  <si>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</si>
  <si>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</si>
  <si>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</si>
  <si>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</si>
  <si>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</si>
  <si>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</si>
  <si>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</si>
  <si>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</si>
  <si>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</si>
  <si>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</si>
  <si>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</si>
  <si>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</si>
  <si>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</si>
  <si>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</si>
  <si>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</si>
  <si>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</si>
  <si>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</si>
  <si>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</si>
  <si>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</si>
  <si>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</si>
  <si>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</si>
  <si>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</si>
  <si>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</si>
  <si>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</si>
  <si>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"Привокзальная"договора оказания услуг выполнения работ за 2019 год по дому №67 ул. Интернациональная 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</si>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</sst>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67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8269.8635169857225</v>
          </cell>
        </row>
        <row r="25">
          <cell r="D25">
            <v>3783.27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C4">
            <v>403.1</v>
          </cell>
        </row>
        <row r="46">
          <cell r="GC46">
            <v>0.159</v>
          </cell>
        </row>
        <row r="77">
          <cell r="GC77">
            <v>0.88500000000000001</v>
          </cell>
        </row>
        <row r="101">
          <cell r="GC101">
            <v>1.2254</v>
          </cell>
        </row>
        <row r="102">
          <cell r="GC102">
            <v>0.78334999999999999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3">
          <cell r="I43">
            <v>0</v>
          </cell>
          <cell r="P43">
            <v>3773.0160000000001</v>
          </cell>
          <cell r="U43">
            <v>4280.9220000000005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C123">
            <v>22969.565129999999</v>
          </cell>
        </row>
        <row r="124">
          <cell r="GC124">
            <v>25128.310746000006</v>
          </cell>
        </row>
        <row r="125">
          <cell r="GC125">
            <v>5927.5048800000004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tabSelected="1" view="pageBreakPreview" zoomScale="80" zoomScaleNormal="100" zoomScaleSheetLayoutView="80" workbookViewId="0"/>
  </sheetViews>
  <sheetFormatPr defaultRowHeight="15.75" x14ac:dyDescent="0.25"/>
  <cols>
    <col min="1" max="1" width="9.140625" style="23"/>
    <col min="2" max="2" width="62.42578125" style="20" customWidth="1"/>
    <col min="3" max="3" width="24.28515625" style="20" customWidth="1"/>
    <col min="4" max="4" width="62.7109375" style="20" customWidth="1"/>
    <col min="5" max="5" width="21.140625" style="20" hidden="1" customWidth="1"/>
    <col min="6" max="6" width="17.85546875" style="20" hidden="1" customWidth="1"/>
    <col min="7" max="7" width="17.7109375" style="20" hidden="1" customWidth="1"/>
    <col min="8" max="12" width="0" style="20" hidden="1" customWidth="1"/>
    <col min="13" max="22" width="9.140625" style="20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0" t="s">
        <v>0</v>
      </c>
    </row>
    <row r="2" spans="1:22" s="5" customFormat="1" ht="33.75" customHeight="1" x14ac:dyDescent="0.25">
      <c r="A2" s="24" t="s">
        <v>359</v>
      </c>
      <c r="B2" s="24"/>
      <c r="C2" s="24"/>
      <c r="D2" s="24"/>
      <c r="E2" s="20">
        <v>403.1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360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361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362</v>
      </c>
    </row>
    <row r="8" spans="1:22" ht="42.75" customHeight="1" x14ac:dyDescent="0.25">
      <c r="A8" s="21" t="s">
        <v>12</v>
      </c>
      <c r="B8" s="21"/>
      <c r="C8" s="21"/>
      <c r="D8" s="21"/>
    </row>
    <row r="9" spans="1:22" x14ac:dyDescent="0.25">
      <c r="A9" s="6" t="s">
        <v>13</v>
      </c>
      <c r="B9" s="1" t="s">
        <v>14</v>
      </c>
      <c r="C9" s="1" t="s">
        <v>15</v>
      </c>
      <c r="D9" s="18">
        <f>[1]Лист1!$D$23</f>
        <v>0</v>
      </c>
      <c r="E9" s="20" t="s">
        <v>356</v>
      </c>
    </row>
    <row r="10" spans="1:22" x14ac:dyDescent="0.25">
      <c r="A10" s="6" t="s">
        <v>16</v>
      </c>
      <c r="B10" s="1" t="s">
        <v>17</v>
      </c>
      <c r="C10" s="1" t="s">
        <v>15</v>
      </c>
      <c r="D10" s="18">
        <f>[1]Лист1!$D$24</f>
        <v>8269.8635169857225</v>
      </c>
      <c r="E10" s="20" t="s">
        <v>356</v>
      </c>
      <c r="F10" s="17"/>
    </row>
    <row r="11" spans="1:22" x14ac:dyDescent="0.25">
      <c r="A11" s="6" t="s">
        <v>18</v>
      </c>
      <c r="B11" s="1" t="s">
        <v>19</v>
      </c>
      <c r="C11" s="1" t="s">
        <v>15</v>
      </c>
      <c r="D11" s="18">
        <f>[1]Лист1!$D$25</f>
        <v>3783.27</v>
      </c>
      <c r="E11" s="20" t="s">
        <v>356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8">
        <f>D13+D14+D15</f>
        <v>54025.380756000006</v>
      </c>
      <c r="E12" s="20" t="s">
        <v>357</v>
      </c>
    </row>
    <row r="13" spans="1:22" x14ac:dyDescent="0.25">
      <c r="A13" s="6" t="s">
        <v>22</v>
      </c>
      <c r="B13" s="25" t="s">
        <v>23</v>
      </c>
      <c r="C13" s="1" t="s">
        <v>15</v>
      </c>
      <c r="D13" s="18">
        <f>'[4]ГУК 2019'!$GC$124</f>
        <v>25128.310746000006</v>
      </c>
      <c r="E13" s="20" t="s">
        <v>357</v>
      </c>
    </row>
    <row r="14" spans="1:22" x14ac:dyDescent="0.25">
      <c r="A14" s="6" t="s">
        <v>24</v>
      </c>
      <c r="B14" s="25" t="s">
        <v>25</v>
      </c>
      <c r="C14" s="1" t="s">
        <v>15</v>
      </c>
      <c r="D14" s="18">
        <f>'[4]ГУК 2019'!$GC$123</f>
        <v>22969.565129999999</v>
      </c>
      <c r="E14" s="20" t="s">
        <v>357</v>
      </c>
    </row>
    <row r="15" spans="1:22" x14ac:dyDescent="0.25">
      <c r="A15" s="6" t="s">
        <v>26</v>
      </c>
      <c r="B15" s="25" t="s">
        <v>27</v>
      </c>
      <c r="C15" s="1" t="s">
        <v>15</v>
      </c>
      <c r="D15" s="18">
        <f>'[4]ГУК 2019'!$GC$125</f>
        <v>5927.5048800000004</v>
      </c>
      <c r="E15" s="20" t="s">
        <v>357</v>
      </c>
    </row>
    <row r="16" spans="1:22" x14ac:dyDescent="0.25">
      <c r="A16" s="25" t="s">
        <v>28</v>
      </c>
      <c r="B16" s="25" t="s">
        <v>29</v>
      </c>
      <c r="C16" s="25" t="s">
        <v>15</v>
      </c>
      <c r="D16" s="26">
        <f>D17</f>
        <v>45392.930756000009</v>
      </c>
      <c r="E16" s="20">
        <v>47938.2</v>
      </c>
    </row>
    <row r="17" spans="1:22" ht="31.5" x14ac:dyDescent="0.25">
      <c r="A17" s="25" t="s">
        <v>30</v>
      </c>
      <c r="B17" s="25" t="s">
        <v>31</v>
      </c>
      <c r="C17" s="25" t="s">
        <v>15</v>
      </c>
      <c r="D17" s="26">
        <f>D12-D25+D232+D248</f>
        <v>45392.930756000009</v>
      </c>
      <c r="E17" s="20" t="s">
        <v>356</v>
      </c>
    </row>
    <row r="18" spans="1:22" ht="31.5" x14ac:dyDescent="0.25">
      <c r="A18" s="25" t="s">
        <v>32</v>
      </c>
      <c r="B18" s="25" t="s">
        <v>33</v>
      </c>
      <c r="C18" s="25" t="s">
        <v>15</v>
      </c>
      <c r="D18" s="26">
        <v>0</v>
      </c>
    </row>
    <row r="19" spans="1:22" x14ac:dyDescent="0.25">
      <c r="A19" s="25" t="s">
        <v>34</v>
      </c>
      <c r="B19" s="25" t="s">
        <v>35</v>
      </c>
      <c r="C19" s="25" t="s">
        <v>15</v>
      </c>
      <c r="D19" s="26">
        <v>0</v>
      </c>
    </row>
    <row r="20" spans="1:22" x14ac:dyDescent="0.25">
      <c r="A20" s="25" t="s">
        <v>36</v>
      </c>
      <c r="B20" s="25" t="s">
        <v>37</v>
      </c>
      <c r="C20" s="25" t="s">
        <v>15</v>
      </c>
      <c r="D20" s="26">
        <v>0</v>
      </c>
    </row>
    <row r="21" spans="1:22" x14ac:dyDescent="0.25">
      <c r="A21" s="25" t="s">
        <v>38</v>
      </c>
      <c r="B21" s="25" t="s">
        <v>39</v>
      </c>
      <c r="C21" s="25" t="s">
        <v>15</v>
      </c>
      <c r="D21" s="26">
        <v>0</v>
      </c>
    </row>
    <row r="22" spans="1:22" x14ac:dyDescent="0.25">
      <c r="A22" s="25" t="s">
        <v>40</v>
      </c>
      <c r="B22" s="25" t="s">
        <v>41</v>
      </c>
      <c r="C22" s="25" t="s">
        <v>15</v>
      </c>
      <c r="D22" s="26">
        <f>D16+D10+D9</f>
        <v>53662.794272985731</v>
      </c>
      <c r="E22" s="20" t="s">
        <v>356</v>
      </c>
    </row>
    <row r="23" spans="1:22" x14ac:dyDescent="0.25">
      <c r="A23" s="25" t="s">
        <v>42</v>
      </c>
      <c r="B23" s="25" t="s">
        <v>43</v>
      </c>
      <c r="C23" s="25" t="s">
        <v>15</v>
      </c>
      <c r="D23" s="26">
        <v>1153.1400000000001</v>
      </c>
      <c r="E23" s="20" t="s">
        <v>356</v>
      </c>
    </row>
    <row r="24" spans="1:22" x14ac:dyDescent="0.25">
      <c r="A24" s="25" t="s">
        <v>44</v>
      </c>
      <c r="B24" s="25" t="s">
        <v>45</v>
      </c>
      <c r="C24" s="25" t="s">
        <v>15</v>
      </c>
      <c r="D24" s="26">
        <f>D22-D227</f>
        <v>3373.2462729857216</v>
      </c>
      <c r="E24" s="20" t="s">
        <v>356</v>
      </c>
    </row>
    <row r="25" spans="1:22" x14ac:dyDescent="0.25">
      <c r="A25" s="25" t="s">
        <v>46</v>
      </c>
      <c r="B25" s="25" t="s">
        <v>47</v>
      </c>
      <c r="C25" s="25" t="s">
        <v>15</v>
      </c>
      <c r="D25" s="26">
        <v>7159.89</v>
      </c>
      <c r="E25" s="20" t="s">
        <v>356</v>
      </c>
    </row>
    <row r="26" spans="1:22" ht="35.25" customHeight="1" x14ac:dyDescent="0.25">
      <c r="A26" s="21" t="s">
        <v>48</v>
      </c>
      <c r="B26" s="21"/>
      <c r="C26" s="21"/>
      <c r="D26" s="21"/>
    </row>
    <row r="27" spans="1:22" s="5" customFormat="1" ht="31.5" x14ac:dyDescent="0.25">
      <c r="A27" s="19" t="s">
        <v>49</v>
      </c>
      <c r="B27" s="3" t="s">
        <v>50</v>
      </c>
      <c r="C27" s="3" t="s">
        <v>7</v>
      </c>
      <c r="D27" s="3" t="s">
        <v>51</v>
      </c>
      <c r="E27" s="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4280.9220000000005</v>
      </c>
      <c r="E28" s="14">
        <f>'[3]2018 непоср.'!$U$43</f>
        <v>4280.9220000000005</v>
      </c>
      <c r="F28" s="20">
        <f>'[2]гук(2016)'!$GC$77*12*'[2]гук(2016)'!$GC$4</f>
        <v>4280.9220000000005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0" t="s">
        <v>356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10.620000000000001</v>
      </c>
    </row>
    <row r="33" spans="1:22" s="5" customFormat="1" ht="31.5" x14ac:dyDescent="0.25">
      <c r="A33" s="19" t="s">
        <v>64</v>
      </c>
      <c r="B33" s="3" t="s">
        <v>50</v>
      </c>
      <c r="C33" s="3" t="s">
        <v>7</v>
      </c>
      <c r="D33" s="3" t="s">
        <v>65</v>
      </c>
      <c r="E33" s="20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8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0">
        <v>0</v>
      </c>
      <c r="F35" s="14">
        <v>261.20999999999998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0">
        <v>0</v>
      </c>
      <c r="F39" s="14">
        <v>124.8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0">
        <v>0</v>
      </c>
      <c r="F43" s="14">
        <v>1373.28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8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0">
        <v>0</v>
      </c>
      <c r="F47" s="14">
        <v>3438.77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  <c r="F48" s="14"/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  <c r="F49" s="17"/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0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0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9" t="s">
        <v>103</v>
      </c>
      <c r="B59" s="3" t="s">
        <v>50</v>
      </c>
      <c r="C59" s="3" t="s">
        <v>7</v>
      </c>
      <c r="D59" s="3" t="s">
        <v>104</v>
      </c>
      <c r="E59" s="2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3773.0160000000001</v>
      </c>
      <c r="E60" s="14">
        <f>'[3]2018 непоср.'!$P$43</f>
        <v>3773.0160000000001</v>
      </c>
      <c r="F60" s="20">
        <f>'[2]гук(2016)'!$GC$102*12*'[2]гук(2016)'!$GC$4</f>
        <v>3789.2206200000001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0" t="s">
        <v>356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9.36</v>
      </c>
    </row>
    <row r="65" spans="1:22" s="5" customFormat="1" x14ac:dyDescent="0.25">
      <c r="A65" s="19" t="s">
        <v>113</v>
      </c>
      <c r="B65" s="3" t="s">
        <v>50</v>
      </c>
      <c r="C65" s="3" t="s">
        <v>7</v>
      </c>
      <c r="D65" s="3" t="s">
        <v>114</v>
      </c>
      <c r="E65" s="2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E66</f>
        <v>5927.5</v>
      </c>
      <c r="E66" s="20">
        <v>5927.5</v>
      </c>
      <c r="F66" s="20">
        <f>'[2]гук(2016)'!$GC$101*12*'[2]гук(2016)'!$GC$4</f>
        <v>5927.5048800000004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20" t="s">
        <v>356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14.704787893822871</v>
      </c>
    </row>
    <row r="71" spans="1:22" s="5" customFormat="1" ht="31.5" x14ac:dyDescent="0.25">
      <c r="A71" s="19" t="s">
        <v>121</v>
      </c>
      <c r="B71" s="3" t="s">
        <v>50</v>
      </c>
      <c r="C71" s="3" t="s">
        <v>7</v>
      </c>
      <c r="D71" s="3" t="s">
        <v>122</v>
      </c>
      <c r="E71" s="20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2750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4">
        <v>2750</v>
      </c>
      <c r="F73" s="14"/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6.8221285040932766</v>
      </c>
    </row>
    <row r="77" spans="1:22" s="5" customFormat="1" ht="31.5" x14ac:dyDescent="0.25">
      <c r="A77" s="19" t="s">
        <v>128</v>
      </c>
      <c r="B77" s="3" t="s">
        <v>50</v>
      </c>
      <c r="C77" s="3" t="s">
        <v>7</v>
      </c>
      <c r="D77" s="3" t="s">
        <v>129</v>
      </c>
      <c r="E77" s="14">
        <v>474.15</v>
      </c>
      <c r="F77" s="15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474.15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358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59.268749999999997</v>
      </c>
    </row>
    <row r="83" spans="1:22" s="5" customFormat="1" ht="47.25" x14ac:dyDescent="0.25">
      <c r="A83" s="19" t="s">
        <v>137</v>
      </c>
      <c r="B83" s="3" t="s">
        <v>50</v>
      </c>
      <c r="C83" s="3" t="s">
        <v>7</v>
      </c>
      <c r="D83" s="3" t="s">
        <v>138</v>
      </c>
      <c r="E83" s="20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20">
        <v>0</v>
      </c>
      <c r="F85" s="22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2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8"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20">
        <v>0</v>
      </c>
      <c r="F89" s="1">
        <f>F84</f>
        <v>0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19" t="s">
        <v>153</v>
      </c>
      <c r="B93" s="3" t="s">
        <v>50</v>
      </c>
      <c r="C93" s="3" t="s">
        <v>7</v>
      </c>
      <c r="D93" s="3" t="s">
        <v>154</v>
      </c>
      <c r="E93" s="20"/>
      <c r="F93" s="2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E95+E99+E103+E107+E111+E115+E119+E123+E127+E131+E135+E139+E147+E143</f>
        <v>9712.9000000000015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4">
        <v>0</v>
      </c>
      <c r="F95" s="14"/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6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6" x14ac:dyDescent="0.25">
      <c r="A98" s="6" t="s">
        <v>160</v>
      </c>
      <c r="B98" s="1" t="s">
        <v>63</v>
      </c>
      <c r="C98" s="1" t="s">
        <v>15</v>
      </c>
      <c r="D98" s="8">
        <f>E95/E2</f>
        <v>0</v>
      </c>
    </row>
    <row r="99" spans="1:6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4">
        <v>576.84</v>
      </c>
      <c r="F99" s="14">
        <f>'[2]гук(2016)'!$GC$46*12*'[2]гук(2016)'!$GC$4</f>
        <v>769.11480000000006</v>
      </c>
    </row>
    <row r="100" spans="1:6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6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6" x14ac:dyDescent="0.25">
      <c r="A102" s="6" t="s">
        <v>166</v>
      </c>
      <c r="B102" s="1" t="s">
        <v>63</v>
      </c>
      <c r="C102" s="1" t="s">
        <v>15</v>
      </c>
      <c r="D102" s="8">
        <f>E99/E2</f>
        <v>1.4310096750186059</v>
      </c>
    </row>
    <row r="103" spans="1:6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4">
        <v>276.81</v>
      </c>
      <c r="F103" s="14"/>
    </row>
    <row r="104" spans="1:6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6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6" x14ac:dyDescent="0.25">
      <c r="A106" s="6" t="s">
        <v>172</v>
      </c>
      <c r="B106" s="1" t="s">
        <v>63</v>
      </c>
      <c r="C106" s="1" t="s">
        <v>15</v>
      </c>
      <c r="D106" s="8">
        <f>E103/E2</f>
        <v>0.68670305135202181</v>
      </c>
    </row>
    <row r="107" spans="1:6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7">
        <v>4129.3599999999997</v>
      </c>
      <c r="F107" s="14"/>
    </row>
    <row r="108" spans="1:6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6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6" x14ac:dyDescent="0.25">
      <c r="A110" s="6" t="s">
        <v>177</v>
      </c>
      <c r="B110" s="1" t="s">
        <v>63</v>
      </c>
      <c r="C110" s="1" t="s">
        <v>15</v>
      </c>
      <c r="D110" s="8">
        <f>E107/E2</f>
        <v>10.244008930786404</v>
      </c>
    </row>
    <row r="111" spans="1:6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4">
        <f>851.2+1638.17</f>
        <v>2489.37</v>
      </c>
      <c r="F111" s="14"/>
    </row>
    <row r="112" spans="1:6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6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6" x14ac:dyDescent="0.25">
      <c r="A114" s="6" t="s">
        <v>183</v>
      </c>
      <c r="B114" s="1" t="s">
        <v>63</v>
      </c>
      <c r="C114" s="1" t="s">
        <v>15</v>
      </c>
      <c r="D114" s="8">
        <f>E111/E2</f>
        <v>6.1755643760853376</v>
      </c>
    </row>
    <row r="115" spans="1:6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20">
        <v>686.48</v>
      </c>
      <c r="F115" s="14"/>
    </row>
    <row r="116" spans="1:6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6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6" x14ac:dyDescent="0.25">
      <c r="A118" s="6" t="s">
        <v>188</v>
      </c>
      <c r="B118" s="1" t="s">
        <v>63</v>
      </c>
      <c r="C118" s="1" t="s">
        <v>15</v>
      </c>
      <c r="D118" s="8">
        <f>E115/E2</f>
        <v>1.7030017365418011</v>
      </c>
    </row>
    <row r="119" spans="1:6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4">
        <v>497.83</v>
      </c>
      <c r="F119" s="14"/>
    </row>
    <row r="120" spans="1:6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6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6" x14ac:dyDescent="0.25">
      <c r="A122" s="6" t="s">
        <v>193</v>
      </c>
      <c r="B122" s="1" t="s">
        <v>63</v>
      </c>
      <c r="C122" s="1" t="s">
        <v>15</v>
      </c>
      <c r="D122" s="8">
        <f>E119/E2</f>
        <v>1.2350037211610021</v>
      </c>
    </row>
    <row r="123" spans="1:6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4">
        <v>363.6</v>
      </c>
      <c r="F123" s="14"/>
    </row>
    <row r="124" spans="1:6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6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6" x14ac:dyDescent="0.25">
      <c r="A126" s="6" t="s">
        <v>198</v>
      </c>
      <c r="B126" s="1" t="s">
        <v>63</v>
      </c>
      <c r="C126" s="1" t="s">
        <v>15</v>
      </c>
      <c r="D126" s="8">
        <f>E123/E2</f>
        <v>0.90200942694120567</v>
      </c>
    </row>
    <row r="127" spans="1:6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4">
        <v>275.24</v>
      </c>
      <c r="F127" s="14"/>
    </row>
    <row r="128" spans="1:6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8">
        <f>E127/E2</f>
        <v>0.68280823616968489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8" t="s">
        <v>205</v>
      </c>
      <c r="E131" s="20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8" t="s">
        <v>210</v>
      </c>
      <c r="E135" s="20">
        <v>0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8" t="s">
        <v>215</v>
      </c>
      <c r="E139" s="20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355</v>
      </c>
      <c r="E143" s="14">
        <v>417.37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6" x14ac:dyDescent="0.25">
      <c r="A145" s="6"/>
      <c r="B145" s="1" t="s">
        <v>3</v>
      </c>
      <c r="C145" s="1" t="s">
        <v>7</v>
      </c>
      <c r="D145" s="8" t="s">
        <v>61</v>
      </c>
    </row>
    <row r="146" spans="1:6" x14ac:dyDescent="0.25">
      <c r="A146" s="6"/>
      <c r="B146" s="1" t="s">
        <v>63</v>
      </c>
      <c r="C146" s="1" t="s">
        <v>15</v>
      </c>
      <c r="D146" s="8">
        <f>E143/E2</f>
        <v>1.0354006450012403</v>
      </c>
      <c r="F146" s="10"/>
    </row>
    <row r="147" spans="1:6" ht="31.5" x14ac:dyDescent="0.25">
      <c r="A147" s="6" t="s">
        <v>219</v>
      </c>
      <c r="B147" s="1" t="s">
        <v>55</v>
      </c>
      <c r="C147" s="1" t="s">
        <v>7</v>
      </c>
      <c r="D147" s="1" t="s">
        <v>220</v>
      </c>
      <c r="E147" s="14">
        <f>F147</f>
        <v>0</v>
      </c>
      <c r="F147" s="16"/>
    </row>
    <row r="148" spans="1:6" x14ac:dyDescent="0.25">
      <c r="A148" s="6" t="s">
        <v>221</v>
      </c>
      <c r="B148" s="1" t="s">
        <v>58</v>
      </c>
      <c r="C148" s="1" t="s">
        <v>7</v>
      </c>
      <c r="D148" s="1" t="s">
        <v>112</v>
      </c>
      <c r="F148" s="10"/>
    </row>
    <row r="149" spans="1:6" x14ac:dyDescent="0.25">
      <c r="A149" s="6" t="s">
        <v>222</v>
      </c>
      <c r="B149" s="1" t="s">
        <v>3</v>
      </c>
      <c r="C149" s="1" t="s">
        <v>7</v>
      </c>
      <c r="D149" s="1" t="s">
        <v>61</v>
      </c>
      <c r="F149" s="10"/>
    </row>
    <row r="150" spans="1:6" x14ac:dyDescent="0.25">
      <c r="A150" s="6" t="s">
        <v>223</v>
      </c>
      <c r="B150" s="1" t="s">
        <v>63</v>
      </c>
      <c r="C150" s="1" t="s">
        <v>15</v>
      </c>
      <c r="D150" s="8">
        <f>E147/E2</f>
        <v>0</v>
      </c>
    </row>
    <row r="151" spans="1:6" ht="47.25" x14ac:dyDescent="0.25">
      <c r="A151" s="19" t="s">
        <v>224</v>
      </c>
      <c r="B151" s="3" t="s">
        <v>50</v>
      </c>
      <c r="C151" s="3" t="s">
        <v>7</v>
      </c>
      <c r="D151" s="3" t="s">
        <v>225</v>
      </c>
    </row>
    <row r="152" spans="1:6" x14ac:dyDescent="0.25">
      <c r="A152" s="6" t="s">
        <v>226</v>
      </c>
      <c r="B152" s="1" t="s">
        <v>53</v>
      </c>
      <c r="C152" s="1" t="s">
        <v>15</v>
      </c>
      <c r="D152" s="1">
        <f>E153+E157+E161+E165+E169+E173+E177+E181</f>
        <v>9160.7000000000007</v>
      </c>
    </row>
    <row r="153" spans="1:6" ht="31.5" x14ac:dyDescent="0.25">
      <c r="A153" s="6" t="s">
        <v>227</v>
      </c>
      <c r="B153" s="1" t="s">
        <v>55</v>
      </c>
      <c r="C153" s="1" t="s">
        <v>7</v>
      </c>
      <c r="D153" s="1" t="s">
        <v>228</v>
      </c>
      <c r="E153" s="14">
        <v>50.38</v>
      </c>
      <c r="F153" s="14"/>
    </row>
    <row r="154" spans="1:6" x14ac:dyDescent="0.25">
      <c r="A154" s="6" t="s">
        <v>229</v>
      </c>
      <c r="B154" s="1" t="s">
        <v>58</v>
      </c>
      <c r="C154" s="1" t="s">
        <v>7</v>
      </c>
      <c r="D154" s="1" t="s">
        <v>112</v>
      </c>
    </row>
    <row r="155" spans="1:6" x14ac:dyDescent="0.25">
      <c r="A155" s="6" t="s">
        <v>230</v>
      </c>
      <c r="B155" s="1" t="s">
        <v>3</v>
      </c>
      <c r="C155" s="1" t="s">
        <v>7</v>
      </c>
      <c r="D155" s="1" t="s">
        <v>61</v>
      </c>
    </row>
    <row r="156" spans="1:6" x14ac:dyDescent="0.25">
      <c r="A156" s="6" t="s">
        <v>231</v>
      </c>
      <c r="B156" s="1" t="s">
        <v>63</v>
      </c>
      <c r="C156" s="1" t="s">
        <v>15</v>
      </c>
      <c r="D156" s="8">
        <f>E153/E2</f>
        <v>0.12498139419498884</v>
      </c>
    </row>
    <row r="157" spans="1:6" ht="31.5" x14ac:dyDescent="0.25">
      <c r="A157" s="6" t="s">
        <v>232</v>
      </c>
      <c r="B157" s="1" t="s">
        <v>55</v>
      </c>
      <c r="C157" s="1" t="s">
        <v>7</v>
      </c>
      <c r="D157" s="1" t="s">
        <v>233</v>
      </c>
      <c r="E157" s="20">
        <v>0</v>
      </c>
    </row>
    <row r="158" spans="1:6" x14ac:dyDescent="0.25">
      <c r="A158" s="6" t="s">
        <v>234</v>
      </c>
      <c r="B158" s="1" t="s">
        <v>58</v>
      </c>
      <c r="C158" s="1" t="s">
        <v>7</v>
      </c>
      <c r="D158" s="1" t="s">
        <v>112</v>
      </c>
    </row>
    <row r="159" spans="1:6" x14ac:dyDescent="0.25">
      <c r="A159" s="6" t="s">
        <v>235</v>
      </c>
      <c r="B159" s="1" t="s">
        <v>3</v>
      </c>
      <c r="C159" s="1" t="s">
        <v>7</v>
      </c>
      <c r="D159" s="1" t="s">
        <v>61</v>
      </c>
    </row>
    <row r="160" spans="1:6" x14ac:dyDescent="0.25">
      <c r="A160" s="6" t="s">
        <v>236</v>
      </c>
      <c r="B160" s="1" t="s">
        <v>63</v>
      </c>
      <c r="C160" s="1" t="s">
        <v>15</v>
      </c>
      <c r="D160" s="8">
        <f>E157/E2</f>
        <v>0</v>
      </c>
    </row>
    <row r="161" spans="1:6" ht="31.5" x14ac:dyDescent="0.25">
      <c r="A161" s="6" t="s">
        <v>237</v>
      </c>
      <c r="B161" s="1" t="s">
        <v>55</v>
      </c>
      <c r="C161" s="1" t="s">
        <v>7</v>
      </c>
      <c r="D161" s="1" t="s">
        <v>238</v>
      </c>
      <c r="E161" s="20">
        <f>2520.01+519.82</f>
        <v>3039.8300000000004</v>
      </c>
    </row>
    <row r="162" spans="1:6" x14ac:dyDescent="0.25">
      <c r="A162" s="6" t="s">
        <v>239</v>
      </c>
      <c r="B162" s="1" t="s">
        <v>58</v>
      </c>
      <c r="C162" s="1" t="s">
        <v>7</v>
      </c>
      <c r="D162" s="1" t="s">
        <v>112</v>
      </c>
    </row>
    <row r="163" spans="1:6" x14ac:dyDescent="0.25">
      <c r="A163" s="6" t="s">
        <v>240</v>
      </c>
      <c r="B163" s="1" t="s">
        <v>3</v>
      </c>
      <c r="C163" s="1" t="s">
        <v>7</v>
      </c>
      <c r="D163" s="1" t="s">
        <v>61</v>
      </c>
    </row>
    <row r="164" spans="1:6" x14ac:dyDescent="0.25">
      <c r="A164" s="6" t="s">
        <v>241</v>
      </c>
      <c r="B164" s="1" t="s">
        <v>63</v>
      </c>
      <c r="C164" s="1" t="s">
        <v>15</v>
      </c>
      <c r="D164" s="8">
        <f>E161/E2</f>
        <v>7.5411312329446796</v>
      </c>
    </row>
    <row r="165" spans="1:6" ht="31.5" x14ac:dyDescent="0.25">
      <c r="A165" s="6" t="s">
        <v>242</v>
      </c>
      <c r="B165" s="1" t="s">
        <v>55</v>
      </c>
      <c r="C165" s="1" t="s">
        <v>7</v>
      </c>
      <c r="D165" s="1" t="s">
        <v>243</v>
      </c>
      <c r="E165" s="20">
        <v>1580.66</v>
      </c>
    </row>
    <row r="166" spans="1:6" x14ac:dyDescent="0.25">
      <c r="A166" s="6" t="s">
        <v>244</v>
      </c>
      <c r="B166" s="1" t="s">
        <v>58</v>
      </c>
      <c r="C166" s="1" t="s">
        <v>7</v>
      </c>
      <c r="D166" s="1" t="s">
        <v>112</v>
      </c>
    </row>
    <row r="167" spans="1:6" x14ac:dyDescent="0.25">
      <c r="A167" s="6" t="s">
        <v>245</v>
      </c>
      <c r="B167" s="1" t="s">
        <v>3</v>
      </c>
      <c r="C167" s="1" t="s">
        <v>7</v>
      </c>
      <c r="D167" s="1" t="s">
        <v>61</v>
      </c>
    </row>
    <row r="168" spans="1:6" x14ac:dyDescent="0.25">
      <c r="A168" s="6" t="s">
        <v>246</v>
      </c>
      <c r="B168" s="1" t="s">
        <v>63</v>
      </c>
      <c r="C168" s="1" t="s">
        <v>15</v>
      </c>
      <c r="D168" s="8">
        <f>E165/E2</f>
        <v>3.921260233192756</v>
      </c>
    </row>
    <row r="169" spans="1:6" ht="31.5" x14ac:dyDescent="0.25">
      <c r="A169" s="6" t="s">
        <v>247</v>
      </c>
      <c r="B169" s="1" t="s">
        <v>55</v>
      </c>
      <c r="C169" s="1" t="s">
        <v>7</v>
      </c>
      <c r="D169" s="1" t="s">
        <v>248</v>
      </c>
      <c r="E169" s="20">
        <v>0</v>
      </c>
    </row>
    <row r="170" spans="1:6" x14ac:dyDescent="0.25">
      <c r="A170" s="6" t="s">
        <v>249</v>
      </c>
      <c r="B170" s="1" t="s">
        <v>58</v>
      </c>
      <c r="C170" s="1" t="s">
        <v>7</v>
      </c>
      <c r="D170" s="1" t="s">
        <v>112</v>
      </c>
    </row>
    <row r="171" spans="1:6" x14ac:dyDescent="0.25">
      <c r="A171" s="6" t="s">
        <v>250</v>
      </c>
      <c r="B171" s="1" t="s">
        <v>3</v>
      </c>
      <c r="C171" s="1" t="s">
        <v>7</v>
      </c>
      <c r="D171" s="1" t="s">
        <v>61</v>
      </c>
    </row>
    <row r="172" spans="1:6" x14ac:dyDescent="0.25">
      <c r="A172" s="6" t="s">
        <v>251</v>
      </c>
      <c r="B172" s="1" t="s">
        <v>63</v>
      </c>
      <c r="C172" s="1" t="s">
        <v>15</v>
      </c>
      <c r="D172" s="8">
        <f>E169/E2</f>
        <v>0</v>
      </c>
    </row>
    <row r="173" spans="1:6" ht="31.5" x14ac:dyDescent="0.25">
      <c r="A173" s="6" t="s">
        <v>252</v>
      </c>
      <c r="B173" s="1" t="s">
        <v>55</v>
      </c>
      <c r="C173" s="1" t="s">
        <v>7</v>
      </c>
      <c r="D173" s="1" t="s">
        <v>253</v>
      </c>
      <c r="E173" s="20">
        <v>467.65</v>
      </c>
      <c r="F173" s="20" t="s">
        <v>254</v>
      </c>
    </row>
    <row r="174" spans="1:6" x14ac:dyDescent="0.25">
      <c r="A174" s="6" t="s">
        <v>255</v>
      </c>
      <c r="B174" s="1" t="s">
        <v>58</v>
      </c>
      <c r="C174" s="1" t="s">
        <v>7</v>
      </c>
      <c r="D174" s="1" t="s">
        <v>112</v>
      </c>
      <c r="F174" s="20" t="s">
        <v>61</v>
      </c>
    </row>
    <row r="175" spans="1:6" x14ac:dyDescent="0.25">
      <c r="A175" s="6" t="s">
        <v>256</v>
      </c>
      <c r="B175" s="1" t="s">
        <v>3</v>
      </c>
      <c r="C175" s="1" t="s">
        <v>7</v>
      </c>
      <c r="D175" s="1" t="s">
        <v>61</v>
      </c>
    </row>
    <row r="176" spans="1:6" x14ac:dyDescent="0.25">
      <c r="A176" s="6" t="s">
        <v>257</v>
      </c>
      <c r="B176" s="1" t="s">
        <v>63</v>
      </c>
      <c r="C176" s="1" t="s">
        <v>15</v>
      </c>
      <c r="D176" s="8">
        <f>E173/E2</f>
        <v>1.1601339617960802</v>
      </c>
    </row>
    <row r="177" spans="1:6" ht="31.5" x14ac:dyDescent="0.25">
      <c r="A177" s="6" t="s">
        <v>258</v>
      </c>
      <c r="B177" s="1" t="s">
        <v>55</v>
      </c>
      <c r="C177" s="1" t="s">
        <v>7</v>
      </c>
      <c r="D177" s="1" t="s">
        <v>259</v>
      </c>
      <c r="E177" s="14">
        <v>4022.18</v>
      </c>
      <c r="F177" s="14"/>
    </row>
    <row r="178" spans="1:6" x14ac:dyDescent="0.25">
      <c r="A178" s="6" t="s">
        <v>260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261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262</v>
      </c>
      <c r="B180" s="1" t="s">
        <v>63</v>
      </c>
      <c r="C180" s="1" t="s">
        <v>15</v>
      </c>
      <c r="D180" s="8">
        <f>E177/E2</f>
        <v>9.9781195733068699</v>
      </c>
    </row>
    <row r="181" spans="1:6" ht="31.5" x14ac:dyDescent="0.25">
      <c r="A181" s="6"/>
      <c r="B181" s="1" t="s">
        <v>55</v>
      </c>
      <c r="C181" s="1" t="s">
        <v>7</v>
      </c>
      <c r="D181" s="8" t="s">
        <v>263</v>
      </c>
      <c r="E181" s="20">
        <v>0</v>
      </c>
    </row>
    <row r="182" spans="1:6" x14ac:dyDescent="0.25">
      <c r="A182" s="6"/>
      <c r="B182" s="1" t="s">
        <v>58</v>
      </c>
      <c r="C182" s="1" t="s">
        <v>7</v>
      </c>
      <c r="D182" s="8" t="s">
        <v>112</v>
      </c>
    </row>
    <row r="183" spans="1:6" x14ac:dyDescent="0.25">
      <c r="A183" s="6"/>
      <c r="B183" s="1" t="s">
        <v>3</v>
      </c>
      <c r="C183" s="1" t="s">
        <v>7</v>
      </c>
      <c r="D183" s="8" t="s">
        <v>61</v>
      </c>
    </row>
    <row r="184" spans="1:6" x14ac:dyDescent="0.25">
      <c r="A184" s="6"/>
      <c r="B184" s="1" t="s">
        <v>63</v>
      </c>
      <c r="C184" s="1" t="s">
        <v>15</v>
      </c>
      <c r="D184" s="8">
        <f>E181/E2</f>
        <v>0</v>
      </c>
    </row>
    <row r="185" spans="1:6" ht="47.25" x14ac:dyDescent="0.25">
      <c r="A185" s="19" t="s">
        <v>264</v>
      </c>
      <c r="B185" s="3" t="s">
        <v>50</v>
      </c>
      <c r="C185" s="3" t="s">
        <v>7</v>
      </c>
      <c r="D185" s="3" t="s">
        <v>265</v>
      </c>
    </row>
    <row r="186" spans="1:6" ht="18.75" x14ac:dyDescent="0.25">
      <c r="A186" s="6" t="s">
        <v>266</v>
      </c>
      <c r="B186" s="1" t="s">
        <v>53</v>
      </c>
      <c r="C186" s="1" t="s">
        <v>15</v>
      </c>
      <c r="D186" s="1">
        <f>E187+E191+E195+E199+E203+E207+E211+E215+E219+E223</f>
        <v>14210.36</v>
      </c>
      <c r="F186" s="11"/>
    </row>
    <row r="187" spans="1:6" ht="31.5" x14ac:dyDescent="0.25">
      <c r="A187" s="6" t="s">
        <v>267</v>
      </c>
      <c r="B187" s="1" t="s">
        <v>55</v>
      </c>
      <c r="C187" s="1" t="s">
        <v>7</v>
      </c>
      <c r="D187" s="1" t="s">
        <v>268</v>
      </c>
      <c r="E187" s="20">
        <v>0</v>
      </c>
    </row>
    <row r="188" spans="1:6" x14ac:dyDescent="0.25">
      <c r="A188" s="6" t="s">
        <v>269</v>
      </c>
      <c r="B188" s="1" t="s">
        <v>58</v>
      </c>
      <c r="C188" s="1" t="s">
        <v>7</v>
      </c>
      <c r="D188" s="1" t="s">
        <v>112</v>
      </c>
    </row>
    <row r="189" spans="1:6" x14ac:dyDescent="0.25">
      <c r="A189" s="6" t="s">
        <v>270</v>
      </c>
      <c r="B189" s="1" t="s">
        <v>3</v>
      </c>
      <c r="C189" s="1" t="s">
        <v>7</v>
      </c>
      <c r="D189" s="1" t="s">
        <v>61</v>
      </c>
    </row>
    <row r="190" spans="1:6" x14ac:dyDescent="0.25">
      <c r="A190" s="6" t="s">
        <v>271</v>
      </c>
      <c r="B190" s="1" t="s">
        <v>63</v>
      </c>
      <c r="C190" s="1" t="s">
        <v>15</v>
      </c>
      <c r="D190" s="1">
        <v>0</v>
      </c>
    </row>
    <row r="191" spans="1:6" ht="31.5" x14ac:dyDescent="0.25">
      <c r="A191" s="6" t="s">
        <v>272</v>
      </c>
      <c r="B191" s="1" t="s">
        <v>55</v>
      </c>
      <c r="C191" s="1" t="s">
        <v>7</v>
      </c>
      <c r="D191" s="1" t="s">
        <v>273</v>
      </c>
      <c r="E191" s="20">
        <v>0</v>
      </c>
    </row>
    <row r="192" spans="1:6" x14ac:dyDescent="0.25">
      <c r="A192" s="6" t="s">
        <v>274</v>
      </c>
      <c r="B192" s="1" t="s">
        <v>58</v>
      </c>
      <c r="C192" s="1" t="s">
        <v>7</v>
      </c>
      <c r="D192" s="1" t="s">
        <v>112</v>
      </c>
    </row>
    <row r="193" spans="1:6" x14ac:dyDescent="0.25">
      <c r="A193" s="6" t="s">
        <v>275</v>
      </c>
      <c r="B193" s="1" t="s">
        <v>3</v>
      </c>
      <c r="C193" s="1" t="s">
        <v>7</v>
      </c>
      <c r="D193" s="1" t="s">
        <v>61</v>
      </c>
    </row>
    <row r="194" spans="1:6" x14ac:dyDescent="0.25">
      <c r="A194" s="6" t="s">
        <v>276</v>
      </c>
      <c r="B194" s="1" t="s">
        <v>63</v>
      </c>
      <c r="C194" s="1" t="s">
        <v>15</v>
      </c>
      <c r="D194" s="8">
        <f>E191/E2</f>
        <v>0</v>
      </c>
    </row>
    <row r="195" spans="1:6" ht="31.5" x14ac:dyDescent="0.25">
      <c r="A195" s="6" t="s">
        <v>277</v>
      </c>
      <c r="B195" s="1" t="s">
        <v>55</v>
      </c>
      <c r="C195" s="1" t="s">
        <v>7</v>
      </c>
      <c r="D195" s="1" t="s">
        <v>278</v>
      </c>
      <c r="E195" s="20">
        <v>715.83</v>
      </c>
    </row>
    <row r="196" spans="1:6" x14ac:dyDescent="0.25">
      <c r="A196" s="6" t="s">
        <v>279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280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281</v>
      </c>
      <c r="B198" s="1" t="s">
        <v>63</v>
      </c>
      <c r="C198" s="1" t="s">
        <v>15</v>
      </c>
      <c r="D198" s="13">
        <f>E195/E2</f>
        <v>1.7758124534854876</v>
      </c>
    </row>
    <row r="199" spans="1:6" ht="31.5" x14ac:dyDescent="0.25">
      <c r="A199" s="6" t="s">
        <v>282</v>
      </c>
      <c r="B199" s="1" t="s">
        <v>55</v>
      </c>
      <c r="C199" s="1" t="s">
        <v>7</v>
      </c>
      <c r="D199" s="1" t="s">
        <v>283</v>
      </c>
      <c r="E199" s="20">
        <v>0</v>
      </c>
    </row>
    <row r="200" spans="1:6" x14ac:dyDescent="0.25">
      <c r="A200" s="6" t="s">
        <v>284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285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286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287</v>
      </c>
      <c r="B203" s="1" t="s">
        <v>55</v>
      </c>
      <c r="C203" s="1" t="s">
        <v>7</v>
      </c>
      <c r="D203" s="1" t="s">
        <v>288</v>
      </c>
      <c r="E203" s="20">
        <v>7617.42</v>
      </c>
      <c r="F203" s="14"/>
    </row>
    <row r="204" spans="1:6" x14ac:dyDescent="0.25">
      <c r="A204" s="6" t="s">
        <v>289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290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291</v>
      </c>
      <c r="B206" s="1" t="s">
        <v>63</v>
      </c>
      <c r="C206" s="1" t="s">
        <v>15</v>
      </c>
      <c r="D206" s="8">
        <f>E203/E2</f>
        <v>18.897097494418258</v>
      </c>
    </row>
    <row r="207" spans="1:6" ht="31.5" x14ac:dyDescent="0.25">
      <c r="A207" s="6" t="s">
        <v>292</v>
      </c>
      <c r="B207" s="1" t="s">
        <v>55</v>
      </c>
      <c r="C207" s="1" t="s">
        <v>7</v>
      </c>
      <c r="D207" s="1" t="s">
        <v>293</v>
      </c>
      <c r="E207" s="20">
        <v>5262.41</v>
      </c>
    </row>
    <row r="208" spans="1:6" x14ac:dyDescent="0.25">
      <c r="A208" s="6" t="s">
        <v>294</v>
      </c>
      <c r="B208" s="1" t="s">
        <v>58</v>
      </c>
      <c r="C208" s="1" t="s">
        <v>7</v>
      </c>
      <c r="D208" s="1" t="s">
        <v>112</v>
      </c>
    </row>
    <row r="209" spans="1:6" x14ac:dyDescent="0.25">
      <c r="A209" s="6" t="s">
        <v>295</v>
      </c>
      <c r="B209" s="1" t="s">
        <v>3</v>
      </c>
      <c r="C209" s="1" t="s">
        <v>7</v>
      </c>
      <c r="D209" s="1" t="s">
        <v>61</v>
      </c>
    </row>
    <row r="210" spans="1:6" x14ac:dyDescent="0.25">
      <c r="A210" s="6" t="s">
        <v>296</v>
      </c>
      <c r="B210" s="1" t="s">
        <v>63</v>
      </c>
      <c r="C210" s="1" t="s">
        <v>15</v>
      </c>
      <c r="D210" s="8">
        <f>E207/E2</f>
        <v>13.054849913172909</v>
      </c>
    </row>
    <row r="211" spans="1:6" ht="31.5" x14ac:dyDescent="0.25">
      <c r="A211" s="6" t="s">
        <v>297</v>
      </c>
      <c r="B211" s="1" t="s">
        <v>55</v>
      </c>
      <c r="C211" s="1" t="s">
        <v>7</v>
      </c>
      <c r="D211" s="1" t="s">
        <v>298</v>
      </c>
      <c r="E211" s="20">
        <v>0</v>
      </c>
    </row>
    <row r="212" spans="1:6" x14ac:dyDescent="0.25">
      <c r="A212" s="6" t="s">
        <v>299</v>
      </c>
      <c r="B212" s="1" t="s">
        <v>58</v>
      </c>
      <c r="C212" s="1" t="s">
        <v>7</v>
      </c>
      <c r="D212" s="1" t="s">
        <v>112</v>
      </c>
    </row>
    <row r="213" spans="1:6" x14ac:dyDescent="0.25">
      <c r="A213" s="6" t="s">
        <v>300</v>
      </c>
      <c r="B213" s="1" t="s">
        <v>3</v>
      </c>
      <c r="C213" s="1" t="s">
        <v>7</v>
      </c>
      <c r="D213" s="1" t="s">
        <v>61</v>
      </c>
    </row>
    <row r="214" spans="1:6" x14ac:dyDescent="0.25">
      <c r="A214" s="6" t="s">
        <v>301</v>
      </c>
      <c r="B214" s="1" t="s">
        <v>63</v>
      </c>
      <c r="C214" s="1" t="s">
        <v>15</v>
      </c>
      <c r="D214" s="8">
        <f>E211/E2</f>
        <v>0</v>
      </c>
    </row>
    <row r="215" spans="1:6" ht="31.5" x14ac:dyDescent="0.25">
      <c r="A215" s="6" t="s">
        <v>302</v>
      </c>
      <c r="B215" s="1" t="s">
        <v>55</v>
      </c>
      <c r="C215" s="1" t="s">
        <v>7</v>
      </c>
      <c r="D215" s="1" t="s">
        <v>303</v>
      </c>
      <c r="E215" s="20">
        <v>0</v>
      </c>
    </row>
    <row r="216" spans="1:6" x14ac:dyDescent="0.25">
      <c r="A216" s="6" t="s">
        <v>304</v>
      </c>
      <c r="B216" s="1" t="s">
        <v>58</v>
      </c>
      <c r="C216" s="1" t="s">
        <v>7</v>
      </c>
      <c r="D216" s="1" t="s">
        <v>112</v>
      </c>
    </row>
    <row r="217" spans="1:6" x14ac:dyDescent="0.25">
      <c r="A217" s="6" t="s">
        <v>305</v>
      </c>
      <c r="B217" s="1" t="s">
        <v>3</v>
      </c>
      <c r="C217" s="1" t="s">
        <v>7</v>
      </c>
      <c r="D217" s="1" t="s">
        <v>61</v>
      </c>
    </row>
    <row r="218" spans="1:6" x14ac:dyDescent="0.25">
      <c r="A218" s="6" t="s">
        <v>306</v>
      </c>
      <c r="B218" s="1" t="s">
        <v>63</v>
      </c>
      <c r="C218" s="1" t="s">
        <v>15</v>
      </c>
      <c r="D218" s="8">
        <f>E215/E2</f>
        <v>0</v>
      </c>
    </row>
    <row r="219" spans="1:6" ht="31.5" x14ac:dyDescent="0.25">
      <c r="A219" s="6" t="s">
        <v>307</v>
      </c>
      <c r="B219" s="1" t="s">
        <v>55</v>
      </c>
      <c r="C219" s="1" t="s">
        <v>7</v>
      </c>
      <c r="D219" s="1" t="s">
        <v>308</v>
      </c>
      <c r="E219" s="20">
        <v>614.70000000000005</v>
      </c>
    </row>
    <row r="220" spans="1:6" x14ac:dyDescent="0.25">
      <c r="A220" s="6" t="s">
        <v>309</v>
      </c>
      <c r="B220" s="1" t="s">
        <v>58</v>
      </c>
      <c r="C220" s="1" t="s">
        <v>7</v>
      </c>
      <c r="D220" s="1" t="s">
        <v>112</v>
      </c>
    </row>
    <row r="221" spans="1:6" x14ac:dyDescent="0.25">
      <c r="A221" s="6" t="s">
        <v>310</v>
      </c>
      <c r="B221" s="1" t="s">
        <v>3</v>
      </c>
      <c r="C221" s="1" t="s">
        <v>7</v>
      </c>
      <c r="D221" s="1" t="s">
        <v>61</v>
      </c>
    </row>
    <row r="222" spans="1:6" x14ac:dyDescent="0.25">
      <c r="A222" s="6" t="s">
        <v>311</v>
      </c>
      <c r="B222" s="1" t="s">
        <v>63</v>
      </c>
      <c r="C222" s="1" t="s">
        <v>15</v>
      </c>
      <c r="D222" s="8">
        <f>E219/E2</f>
        <v>1.524931778714959</v>
      </c>
    </row>
    <row r="223" spans="1:6" ht="31.5" x14ac:dyDescent="0.25">
      <c r="A223" s="6" t="s">
        <v>312</v>
      </c>
      <c r="B223" s="1" t="s">
        <v>55</v>
      </c>
      <c r="C223" s="1" t="s">
        <v>7</v>
      </c>
      <c r="D223" s="1" t="s">
        <v>313</v>
      </c>
      <c r="E223" s="20">
        <v>0</v>
      </c>
      <c r="F223" s="20" t="s">
        <v>314</v>
      </c>
    </row>
    <row r="224" spans="1:6" x14ac:dyDescent="0.25">
      <c r="A224" s="6" t="s">
        <v>315</v>
      </c>
      <c r="B224" s="1" t="s">
        <v>58</v>
      </c>
      <c r="C224" s="1" t="s">
        <v>7</v>
      </c>
      <c r="D224" s="1" t="s">
        <v>112</v>
      </c>
    </row>
    <row r="225" spans="1:5" x14ac:dyDescent="0.25">
      <c r="A225" s="6" t="s">
        <v>316</v>
      </c>
      <c r="B225" s="1" t="s">
        <v>3</v>
      </c>
      <c r="C225" s="1" t="s">
        <v>7</v>
      </c>
      <c r="D225" s="1" t="s">
        <v>317</v>
      </c>
    </row>
    <row r="226" spans="1:5" x14ac:dyDescent="0.25">
      <c r="A226" s="6" t="s">
        <v>318</v>
      </c>
      <c r="B226" s="1" t="s">
        <v>63</v>
      </c>
      <c r="C226" s="1" t="s">
        <v>15</v>
      </c>
      <c r="D226" s="8">
        <f>E223/E2</f>
        <v>0</v>
      </c>
    </row>
    <row r="227" spans="1:5" x14ac:dyDescent="0.25">
      <c r="A227" s="6"/>
      <c r="B227" s="3" t="s">
        <v>319</v>
      </c>
      <c r="C227" s="1" t="s">
        <v>15</v>
      </c>
      <c r="D227" s="12">
        <f>SUM(D28,D34,D60,D66,D72,D78,D84,D94,D152,D186)</f>
        <v>50289.54800000001</v>
      </c>
    </row>
    <row r="228" spans="1:5" x14ac:dyDescent="0.25">
      <c r="A228" s="21" t="s">
        <v>320</v>
      </c>
      <c r="B228" s="21"/>
      <c r="C228" s="21"/>
      <c r="D228" s="21"/>
    </row>
    <row r="229" spans="1:5" x14ac:dyDescent="0.25">
      <c r="A229" s="6" t="s">
        <v>321</v>
      </c>
      <c r="B229" s="1" t="s">
        <v>322</v>
      </c>
      <c r="C229" s="1" t="s">
        <v>323</v>
      </c>
      <c r="D229" s="1">
        <v>2</v>
      </c>
      <c r="E229" s="20" t="s">
        <v>356</v>
      </c>
    </row>
    <row r="230" spans="1:5" x14ac:dyDescent="0.25">
      <c r="A230" s="6" t="s">
        <v>324</v>
      </c>
      <c r="B230" s="1" t="s">
        <v>325</v>
      </c>
      <c r="C230" s="1" t="s">
        <v>323</v>
      </c>
      <c r="D230" s="1">
        <v>2</v>
      </c>
      <c r="E230" s="20" t="s">
        <v>356</v>
      </c>
    </row>
    <row r="231" spans="1:5" x14ac:dyDescent="0.25">
      <c r="A231" s="6" t="s">
        <v>326</v>
      </c>
      <c r="B231" s="1" t="s">
        <v>327</v>
      </c>
      <c r="C231" s="1" t="s">
        <v>323</v>
      </c>
      <c r="D231" s="1">
        <f>'[3]2018 непоср.'!$AC$43</f>
        <v>0</v>
      </c>
      <c r="E231" s="20" t="s">
        <v>356</v>
      </c>
    </row>
    <row r="232" spans="1:5" x14ac:dyDescent="0.25">
      <c r="A232" s="6" t="s">
        <v>328</v>
      </c>
      <c r="B232" s="1" t="s">
        <v>329</v>
      </c>
      <c r="C232" s="1" t="s">
        <v>15</v>
      </c>
      <c r="D232" s="1">
        <v>-5272.56</v>
      </c>
      <c r="E232" s="20" t="s">
        <v>356</v>
      </c>
    </row>
    <row r="233" spans="1:5" x14ac:dyDescent="0.25">
      <c r="A233" s="21" t="s">
        <v>330</v>
      </c>
      <c r="B233" s="21"/>
      <c r="C233" s="21"/>
      <c r="D233" s="21"/>
    </row>
    <row r="234" spans="1:5" ht="31.5" x14ac:dyDescent="0.25">
      <c r="A234" s="6" t="s">
        <v>331</v>
      </c>
      <c r="B234" s="1" t="s">
        <v>14</v>
      </c>
      <c r="C234" s="1" t="s">
        <v>15</v>
      </c>
      <c r="D234" s="1">
        <v>0</v>
      </c>
      <c r="E234" s="20" t="s">
        <v>332</v>
      </c>
    </row>
    <row r="235" spans="1:5" ht="31.5" x14ac:dyDescent="0.25">
      <c r="A235" s="6" t="s">
        <v>333</v>
      </c>
      <c r="B235" s="1" t="s">
        <v>17</v>
      </c>
      <c r="C235" s="1" t="s">
        <v>15</v>
      </c>
      <c r="D235" s="1">
        <v>0</v>
      </c>
      <c r="E235" s="20" t="s">
        <v>332</v>
      </c>
    </row>
    <row r="236" spans="1:5" ht="31.5" x14ac:dyDescent="0.25">
      <c r="A236" s="6" t="s">
        <v>334</v>
      </c>
      <c r="B236" s="1" t="s">
        <v>19</v>
      </c>
      <c r="C236" s="1" t="s">
        <v>15</v>
      </c>
      <c r="D236" s="1">
        <v>0</v>
      </c>
      <c r="E236" s="20" t="s">
        <v>332</v>
      </c>
    </row>
    <row r="237" spans="1:5" ht="31.5" x14ac:dyDescent="0.25">
      <c r="A237" s="6" t="s">
        <v>335</v>
      </c>
      <c r="B237" s="1" t="s">
        <v>43</v>
      </c>
      <c r="C237" s="1" t="s">
        <v>15</v>
      </c>
      <c r="D237" s="1">
        <v>0</v>
      </c>
      <c r="E237" s="20" t="s">
        <v>332</v>
      </c>
    </row>
    <row r="238" spans="1:5" ht="31.5" x14ac:dyDescent="0.25">
      <c r="A238" s="6" t="s">
        <v>336</v>
      </c>
      <c r="B238" s="1" t="s">
        <v>337</v>
      </c>
      <c r="C238" s="1" t="s">
        <v>15</v>
      </c>
      <c r="D238" s="1">
        <v>0</v>
      </c>
      <c r="E238" s="20" t="s">
        <v>332</v>
      </c>
    </row>
    <row r="239" spans="1:5" ht="31.5" x14ac:dyDescent="0.25">
      <c r="A239" s="6" t="s">
        <v>338</v>
      </c>
      <c r="B239" s="1" t="s">
        <v>47</v>
      </c>
      <c r="C239" s="1" t="s">
        <v>15</v>
      </c>
      <c r="D239" s="1">
        <v>0</v>
      </c>
      <c r="E239" s="20" t="s">
        <v>332</v>
      </c>
    </row>
    <row r="240" spans="1:5" x14ac:dyDescent="0.25">
      <c r="A240" s="21" t="s">
        <v>339</v>
      </c>
      <c r="B240" s="21"/>
      <c r="C240" s="21"/>
      <c r="D240" s="21"/>
      <c r="E240" s="10"/>
    </row>
    <row r="241" spans="1:5" ht="31.5" x14ac:dyDescent="0.25">
      <c r="A241" s="6" t="s">
        <v>340</v>
      </c>
      <c r="B241" s="1" t="s">
        <v>322</v>
      </c>
      <c r="C241" s="1" t="s">
        <v>323</v>
      </c>
      <c r="D241" s="1">
        <v>0</v>
      </c>
      <c r="E241" s="20" t="s">
        <v>332</v>
      </c>
    </row>
    <row r="242" spans="1:5" ht="31.5" x14ac:dyDescent="0.25">
      <c r="A242" s="6" t="s">
        <v>341</v>
      </c>
      <c r="B242" s="1" t="s">
        <v>325</v>
      </c>
      <c r="C242" s="1" t="s">
        <v>323</v>
      </c>
      <c r="D242" s="1">
        <v>0</v>
      </c>
      <c r="E242" s="20" t="s">
        <v>332</v>
      </c>
    </row>
    <row r="243" spans="1:5" ht="31.5" x14ac:dyDescent="0.25">
      <c r="A243" s="6" t="s">
        <v>342</v>
      </c>
      <c r="B243" s="1" t="s">
        <v>343</v>
      </c>
      <c r="C243" s="1" t="s">
        <v>323</v>
      </c>
      <c r="D243" s="1">
        <v>0</v>
      </c>
      <c r="E243" s="20" t="s">
        <v>332</v>
      </c>
    </row>
    <row r="244" spans="1:5" ht="31.5" x14ac:dyDescent="0.25">
      <c r="A244" s="6" t="s">
        <v>344</v>
      </c>
      <c r="B244" s="1" t="s">
        <v>329</v>
      </c>
      <c r="C244" s="1" t="s">
        <v>15</v>
      </c>
      <c r="D244" s="1">
        <v>0</v>
      </c>
      <c r="E244" s="20" t="s">
        <v>332</v>
      </c>
    </row>
    <row r="245" spans="1:5" x14ac:dyDescent="0.25">
      <c r="A245" s="21" t="s">
        <v>345</v>
      </c>
      <c r="B245" s="21"/>
      <c r="C245" s="21"/>
      <c r="D245" s="21"/>
    </row>
    <row r="246" spans="1:5" x14ac:dyDescent="0.25">
      <c r="A246" s="6" t="s">
        <v>346</v>
      </c>
      <c r="B246" s="1" t="s">
        <v>347</v>
      </c>
      <c r="C246" s="1" t="s">
        <v>323</v>
      </c>
      <c r="D246" s="1">
        <v>5</v>
      </c>
      <c r="E246" s="20" t="s">
        <v>348</v>
      </c>
    </row>
    <row r="247" spans="1:5" x14ac:dyDescent="0.25">
      <c r="A247" s="6" t="s">
        <v>349</v>
      </c>
      <c r="B247" s="1" t="s">
        <v>350</v>
      </c>
      <c r="C247" s="1" t="s">
        <v>323</v>
      </c>
      <c r="D247" s="1">
        <v>0</v>
      </c>
      <c r="E247" s="20" t="s">
        <v>348</v>
      </c>
    </row>
    <row r="248" spans="1:5" ht="31.5" x14ac:dyDescent="0.25">
      <c r="A248" s="6" t="s">
        <v>351</v>
      </c>
      <c r="B248" s="1" t="s">
        <v>352</v>
      </c>
      <c r="C248" s="1" t="s">
        <v>15</v>
      </c>
      <c r="D248" s="1">
        <v>3800</v>
      </c>
      <c r="E248" s="20" t="s">
        <v>348</v>
      </c>
    </row>
    <row r="252" spans="1:5" x14ac:dyDescent="0.25">
      <c r="A252" s="27" t="s">
        <v>353</v>
      </c>
      <c r="B252" s="27"/>
      <c r="D252" s="28" t="s">
        <v>354</v>
      </c>
    </row>
  </sheetData>
  <sheetProtection algorithmName="SHA-512" hashValue="SYi8dLcf0PxHgmUS+oFA1MJvYlywauD100Fnc7zcpkLud+fp8fZEEh4ZTEdlD0gLD5vGLep9F4u3HV9FM16x0g==" saltValue="r1NylpAbgglNUhF22bnwlw==" spinCount="100000" sheet="1" objects="1" scenarios="1"/>
  <mergeCells count="9">
    <mergeCell ref="A2:D2"/>
    <mergeCell ref="A8:D8"/>
    <mergeCell ref="A26:D26"/>
    <mergeCell ref="A252:B252"/>
    <mergeCell ref="F85:F86"/>
    <mergeCell ref="A228:D228"/>
    <mergeCell ref="A233:D233"/>
    <mergeCell ref="A240:D240"/>
    <mergeCell ref="A245:D245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2020-04-06T15:02:48Z</dcterms:modified>
</cp:coreProperties>
</file>