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0">Лист1!$A$1:$D$264</definedName>
  </definedNames>
  <calcPr calcId="162913"/>
</workbook>
</file>

<file path=xl/calcChain.xml><?xml version="1.0" encoding="utf-8"?>
<calcChain xmlns="http://schemas.openxmlformats.org/spreadsheetml/2006/main">
  <c r="D239" i="1" l="1"/>
  <c r="D146" i="1"/>
  <c r="E111" i="1"/>
  <c r="D15" i="1"/>
  <c r="D14" i="1"/>
  <c r="D13" i="1"/>
  <c r="D11" i="1" l="1"/>
  <c r="D10" i="1"/>
  <c r="D9" i="1"/>
  <c r="D82" i="1" l="1"/>
  <c r="D243" i="1" l="1"/>
  <c r="E157" i="1" l="1"/>
  <c r="D160" i="1" s="1"/>
  <c r="E153" i="1"/>
  <c r="D156" i="1" s="1"/>
  <c r="E127" i="1"/>
  <c r="E89" i="1" l="1"/>
  <c r="E60" i="1" l="1"/>
  <c r="E28" i="1"/>
  <c r="D72" i="1" l="1"/>
  <c r="D150" i="1" l="1"/>
  <c r="D180" i="1" l="1"/>
  <c r="D152" i="1" l="1"/>
  <c r="D84" i="1" l="1"/>
  <c r="D76" i="1" l="1"/>
  <c r="D238" i="1"/>
  <c r="D234" i="1"/>
  <c r="D230" i="1"/>
  <c r="D226" i="1"/>
  <c r="D222" i="1"/>
  <c r="D218" i="1"/>
  <c r="D206" i="1"/>
  <c r="D196" i="1"/>
  <c r="D192" i="1"/>
  <c r="D188" i="1"/>
  <c r="D184" i="1"/>
  <c r="D176" i="1"/>
  <c r="D172" i="1"/>
  <c r="D168" i="1"/>
  <c r="D164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98" i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<sst xmlns="http://schemas.openxmlformats.org/spreadsheetml/2006/main" count="946" uniqueCount="372">
  <si>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</si>
  <si>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</si>
  <si>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</si>
  <si>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</si>
  <si>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</si>
  <si>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</si>
  <si>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</si>
  <si>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</si>
  <si>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</si>
  <si>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</si>
  <si>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</si>
  <si>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</si>
  <si>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</si>
  <si>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</si>
  <si>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</si>
  <si>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</si>
  <si>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</si>
  <si>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</si>
  <si>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</si>
  <si>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</si>
  <si>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</si>
  <si>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</si>
  <si>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</si>
  <si>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</si>
  <si>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</si>
  <si>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</si>
  <si>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</si>
  <si>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</si>
  <si>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</si>
  <si>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</si>
  <si>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</si>
  <si>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</si>
  <si>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</si>
  <si>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</si>
  <si>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</si>
  <si>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</si>
  <si>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</si>
  <si>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</si>
  <si>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</si>
  <si>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</si>
  <si>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</si>
  <si>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</si>
  <si>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</si>
  <si>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</si>
  <si>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</si>
  <si>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</si>
  <si>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</si>
  <si>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</si>
  <si>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</si>
  <si>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</si>
  <si>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</si>
  <si>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</si>
  <si>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</si>
  <si>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</si>
  <si>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</si>
  <si>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</si>
  <si>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</si>
  <si>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</si>
  <si>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</si>
  <si>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</si>
  <si>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</si>
  <si>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</si>
  <si>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</si>
  <si>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</si>
  <si>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</si>
  <si>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</si>
  <si>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</si>
  <si>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</si>
  <si>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</si>
  <si>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</si>
  <si>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</si>
  <si>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</si>
  <si>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</si>
  <si>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</si>
  <si>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</si>
  <si>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</si>
  <si>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</si>
  <si>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</si>
  <si>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</si>
  <si>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</si>
  <si>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</si>
  <si>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</si>
  <si>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</si>
  <si>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</si>
  <si>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</si>
  <si>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</si>
  <si>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</si>
  <si>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</si>
  <si>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</si>
  <si>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</si>
  <si>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</si>
  <si>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</si>
  <si>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</si>
  <si>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</si>
  <si>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</si>
  <si>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</si>
  <si>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</si>
  <si>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</si>
  <si>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</si>
  <si>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</si>
  <si>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</si>
  <si>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</si>
  <si>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</si>
  <si>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</si>
  <si>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</si>
  <si>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</si>
  <si>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</si>
  <si>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</si>
  <si>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</si>
  <si>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</si>
  <si>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</si>
  <si>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</si>
  <si>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</si>
  <si>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</si>
  <si>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</si>
  <si>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</si>
  <si>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</si>
  <si>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</si>
  <si>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</si>
  <si>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</si>
  <si>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</si>
  <si>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</si>
  <si>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</si>
  <si>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</si>
  <si>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</si>
  <si>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</si>
  <si>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</si>
  <si>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</si>
  <si>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</si>
  <si>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</si>
  <si>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</si>
  <si>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</si>
  <si>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</si>
  <si>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</si>
  <si>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</si>
  <si>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</si>
  <si>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</si>
  <si>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</si>
  <si>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</si>
  <si>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</si>
  <si>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</si>
  <si>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</si>
  <si>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</si>
  <si>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</si>
  <si>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</si>
  <si>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</si>
  <si>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</si>
  <si>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</si>
  <si>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</si>
  <si>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</si>
  <si>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</si>
  <si>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</si>
  <si>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</si>
  <si>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</si>
  <si>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</si>
  <si>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</si>
  <si>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</si>
  <si>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</si>
  <si>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</si>
  <si>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</si>
  <si>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</si>
  <si>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</si>
  <si>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</si>
  <si>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</si>
  <si>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</si>
  <si>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</si>
  <si>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</si>
  <si>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</si>
  <si>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</si>
  <si>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</si>
  <si>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</si>
  <si>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</si>
  <si>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</si>
  <si>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</si>
  <si>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</si>
  <si>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</si>
  <si>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</si>
  <si>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</si>
  <si>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</si>
  <si>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</si>
  <si>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</si>
  <si>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</si>
  <si>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</si>
  <si>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</si>
  <si>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</si>
  <si>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</si>
  <si>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</si>
  <si>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</si>
  <si>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</si>
  <si>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</si>
  <si>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</si>
  <si>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</si>
  <si>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</si>
  <si>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</si>
  <si>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</si>
  <si>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</si>
  <si>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</si>
  <si>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</si>
  <si>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</si>
  <si>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</si>
  <si>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</si>
  <si>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</si>
  <si>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</si>
  <si>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</si>
  <si>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</si>
  <si>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</si>
  <si>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</si>
  <si>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</si>
  <si>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</si>
  <si>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</si>
  <si>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</si>
  <si>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</si>
  <si>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</si>
  <si>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</si>
  <si>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</si>
  <si>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</si>
  <si>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</si>
  <si>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</si>
  <si>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</si>
  <si>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</si>
  <si>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</si>
  <si>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</si>
  <si>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</si>
  <si>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м3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</si>
  <si>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</si>
  <si>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</si>
  <si>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</si>
  <si>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</si>
  <si>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</si>
  <si>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</si>
  <si>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</si>
  <si>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</si>
  <si>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</si>
  <si>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</si>
  <si>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</si>
  <si>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</si>
  <si>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</si>
  <si>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</si>
  <si>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</si>
  <si>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</si>
  <si>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</si>
  <si>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</si>
  <si>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</si>
  <si>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</si>
  <si>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</si>
  <si>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</si>
  <si>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</si>
  <si>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</si>
  <si>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</si>
  <si>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</si>
  <si>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</si>
  <si>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</si>
  <si>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</si>
  <si>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</si>
  <si>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</si>
  <si>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</si>
  <si>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</si>
  <si>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</si>
  <si>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</si>
  <si>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</si>
  <si>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</si>
  <si>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</si>
  <si>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</si>
  <si>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</si>
  <si>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</si>
  <si>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</si>
  <si>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</si>
  <si>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</si>
  <si>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</si>
  <si>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</si>
  <si>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</si>
  <si>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</si>
  <si>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</si>
  <si>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</si>
  <si>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</si>
  <si>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</si>
  <si>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</si>
  <si>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</si>
  <si>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</si>
  <si>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</si>
  <si>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</si>
  <si>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</si>
  <si>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</si>
  <si>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</si>
  <si>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</si>
  <si>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</si>
  <si>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</si>
  <si>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</si>
  <si>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</si>
  <si>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</si>
  <si>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</si>
  <si>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</si>
  <si>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</si>
  <si>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</si>
  <si>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</si>
  <si>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</si>
  <si>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</si>
  <si>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</si>
  <si>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</si>
  <si>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</si>
  <si>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</si>
  <si>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</si>
  <si>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</si>
  <si>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</si>
  <si>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</si>
  <si>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</si>
  <si>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</si>
  <si>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</si>
  <si>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</si>
  <si>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</si>
  <si>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</si>
  <si>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</si>
  <si>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</si>
  <si>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</si>
  <si>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</si>
  <si>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</si>
  <si>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</si>
  <si>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</si>
  <si>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</si>
  <si>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</si>
  <si>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</si>
  <si>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</si>
  <si>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</si>
  <si>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</si>
  <si>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</si>
  <si>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</si>
  <si>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</si>
  <si>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</si>
  <si>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</si>
  <si>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</si>
  <si>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</si>
  <si>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</si>
  <si>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</si>
  <si>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</si>
  <si>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</si>
  <si>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</si>
  <si>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</si>
  <si>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</si>
  <si>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</si>
  <si>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</si>
  <si>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</si>
  <si>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</si>
  <si>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</si>
  <si>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</si>
  <si>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</si>
  <si>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</si>
  <si>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</si>
  <si>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</si>
  <si>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</si>
  <si>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</si>
  <si>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</si>
  <si>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</si>
  <si>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</si>
  <si>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</si>
  <si>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</si>
  <si>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</si>
  <si>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</si>
  <si>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</si>
  <si>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</si>
  <si>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</si>
  <si>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 "Привокзальная"</t>
  </si>
  <si>
    <t>Ю. Д. Шкляров</t>
  </si>
  <si>
    <t>ё</t>
  </si>
  <si>
    <t>Ремонт и обслуживание кол.приборов учёта тепловой энергии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</si>
  <si>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</si>
  <si>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</si>
  <si>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</si>
  <si>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</si>
  <si>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по дому №57                   ул. Интернациональная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</si>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</sst>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8;&#1085;&#1090;&#1077;&#1088;&#1085;&#1072;&#1094;&#1080;&#1086;&#1085;&#1072;&#1083;&#1100;&#1085;&#1072;&#1103;,%20&#1076;.57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4719.96</v>
          </cell>
        </row>
        <row r="24">
          <cell r="D24">
            <v>-169715.31158994284</v>
          </cell>
        </row>
        <row r="25">
          <cell r="D25">
            <v>38804.639999999999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FV4">
            <v>935.4</v>
          </cell>
        </row>
        <row r="38">
          <cell r="FV38">
            <v>0.37828699999999998</v>
          </cell>
        </row>
        <row r="39">
          <cell r="FV39">
            <v>0.26929700000000001</v>
          </cell>
        </row>
        <row r="43">
          <cell r="FV43">
            <v>2.1961999999999999E-2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36">
          <cell r="I36">
            <v>4719.96</v>
          </cell>
          <cell r="P36">
            <v>6767.2800000000007</v>
          </cell>
          <cell r="U36">
            <v>7678.26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20">
          <cell r="GW120">
            <v>47.36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71">
          <cell r="MY71">
            <v>6824.6356388571412</v>
          </cell>
        </row>
      </sheetData>
      <sheetData sheetId="1">
        <row r="65">
          <cell r="AQ65">
            <v>2677.1147999999998</v>
          </cell>
        </row>
      </sheetData>
      <sheetData sheetId="2">
        <row r="71">
          <cell r="JU71">
            <v>8527.2266657142864</v>
          </cell>
        </row>
      </sheetData>
      <sheetData sheetId="3">
        <row r="65">
          <cell r="LM65">
            <v>34.465481142857143</v>
          </cell>
        </row>
      </sheetData>
      <sheetData sheetId="4">
        <row r="65">
          <cell r="X65">
            <v>0</v>
          </cell>
        </row>
      </sheetData>
      <sheetData sheetId="5">
        <row r="65">
          <cell r="BB65">
            <v>1039.6971000000001</v>
          </cell>
        </row>
      </sheetData>
      <sheetData sheetId="6">
        <row r="65">
          <cell r="UY65">
            <v>690.43477542857124</v>
          </cell>
        </row>
      </sheetData>
      <sheetData sheetId="7"/>
      <sheetData sheetId="8">
        <row r="65">
          <cell r="M65">
            <v>1592.9862000000001</v>
          </cell>
        </row>
      </sheetData>
      <sheetData sheetId="9">
        <row r="65">
          <cell r="M65">
            <v>319.34555999999998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FV123">
            <v>53106.437016000003</v>
          </cell>
        </row>
        <row r="124">
          <cell r="FV124">
            <v>58554.809013599996</v>
          </cell>
        </row>
        <row r="125">
          <cell r="FV125">
            <v>13754.869920000001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abSelected="1" view="pageBreakPreview" zoomScale="90" zoomScaleNormal="80" zoomScaleSheetLayoutView="90" workbookViewId="0"/>
  </sheetViews>
  <sheetFormatPr defaultRowHeight="15.75" x14ac:dyDescent="0.25"/>
  <cols>
    <col min="1" max="1" width="9.140625" style="22"/>
    <col min="2" max="2" width="62.42578125" style="19" customWidth="1"/>
    <col min="3" max="3" width="29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11" width="9.140625" style="19" hidden="1" customWidth="1"/>
    <col min="12" max="16" width="0" style="19" hidden="1" customWidth="1"/>
    <col min="17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3" t="s">
        <v>368</v>
      </c>
      <c r="B2" s="23"/>
      <c r="C2" s="23"/>
      <c r="D2" s="23"/>
      <c r="E2" s="19">
        <v>935.4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369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370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371</v>
      </c>
    </row>
    <row r="8" spans="1:22" ht="42.75" customHeight="1" x14ac:dyDescent="0.25">
      <c r="A8" s="20" t="s">
        <v>12</v>
      </c>
      <c r="B8" s="20"/>
      <c r="C8" s="20"/>
      <c r="D8" s="20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4719.96</v>
      </c>
      <c r="E9" s="19" t="s">
        <v>365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-169715.31158994284</v>
      </c>
      <c r="E10" s="19" t="s">
        <v>365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[1]Лист1!$D$25</f>
        <v>38804.639999999999</v>
      </c>
      <c r="E11" s="19" t="s">
        <v>365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125416.1159496</v>
      </c>
      <c r="E12" s="19" t="s">
        <v>366</v>
      </c>
    </row>
    <row r="13" spans="1:22" x14ac:dyDescent="0.25">
      <c r="A13" s="6" t="s">
        <v>22</v>
      </c>
      <c r="B13" s="24" t="s">
        <v>23</v>
      </c>
      <c r="C13" s="1" t="s">
        <v>15</v>
      </c>
      <c r="D13" s="17">
        <f>'[6]ГУК 2019'!$FV$124</f>
        <v>58554.809013599996</v>
      </c>
      <c r="E13" s="19" t="s">
        <v>366</v>
      </c>
    </row>
    <row r="14" spans="1:22" x14ac:dyDescent="0.25">
      <c r="A14" s="6" t="s">
        <v>24</v>
      </c>
      <c r="B14" s="24" t="s">
        <v>25</v>
      </c>
      <c r="C14" s="1" t="s">
        <v>15</v>
      </c>
      <c r="D14" s="17">
        <f>'[6]ГУК 2019'!$FV$123</f>
        <v>53106.437016000003</v>
      </c>
      <c r="E14" s="19" t="s">
        <v>366</v>
      </c>
    </row>
    <row r="15" spans="1:22" x14ac:dyDescent="0.25">
      <c r="A15" s="6" t="s">
        <v>26</v>
      </c>
      <c r="B15" s="24" t="s">
        <v>27</v>
      </c>
      <c r="C15" s="1" t="s">
        <v>15</v>
      </c>
      <c r="D15" s="17">
        <f>'[6]ГУК 2019'!$FV$125</f>
        <v>13754.869920000001</v>
      </c>
      <c r="E15" s="19" t="s">
        <v>366</v>
      </c>
    </row>
    <row r="16" spans="1:22" x14ac:dyDescent="0.25">
      <c r="A16" s="24" t="s">
        <v>28</v>
      </c>
      <c r="B16" s="24" t="s">
        <v>29</v>
      </c>
      <c r="C16" s="24" t="s">
        <v>15</v>
      </c>
      <c r="D16" s="25">
        <f>D17</f>
        <v>84828.325949599996</v>
      </c>
      <c r="E16" s="19">
        <v>77623.73</v>
      </c>
    </row>
    <row r="17" spans="1:22" ht="31.5" x14ac:dyDescent="0.25">
      <c r="A17" s="24" t="s">
        <v>30</v>
      </c>
      <c r="B17" s="24" t="s">
        <v>31</v>
      </c>
      <c r="C17" s="24" t="s">
        <v>15</v>
      </c>
      <c r="D17" s="25">
        <f>D12-D25+D244+D260</f>
        <v>84828.325949599996</v>
      </c>
      <c r="E17" s="19" t="s">
        <v>365</v>
      </c>
    </row>
    <row r="18" spans="1:22" ht="31.5" x14ac:dyDescent="0.25">
      <c r="A18" s="24" t="s">
        <v>32</v>
      </c>
      <c r="B18" s="24" t="s">
        <v>33</v>
      </c>
      <c r="C18" s="24" t="s">
        <v>15</v>
      </c>
      <c r="D18" s="25">
        <v>0</v>
      </c>
    </row>
    <row r="19" spans="1:22" x14ac:dyDescent="0.25">
      <c r="A19" s="24" t="s">
        <v>34</v>
      </c>
      <c r="B19" s="24" t="s">
        <v>35</v>
      </c>
      <c r="C19" s="24" t="s">
        <v>15</v>
      </c>
      <c r="D19" s="25">
        <v>0</v>
      </c>
    </row>
    <row r="20" spans="1:22" x14ac:dyDescent="0.25">
      <c r="A20" s="24" t="s">
        <v>36</v>
      </c>
      <c r="B20" s="24" t="s">
        <v>37</v>
      </c>
      <c r="C20" s="24" t="s">
        <v>15</v>
      </c>
      <c r="D20" s="25">
        <v>0</v>
      </c>
      <c r="E20" s="19" t="s">
        <v>365</v>
      </c>
    </row>
    <row r="21" spans="1:22" x14ac:dyDescent="0.25">
      <c r="A21" s="24" t="s">
        <v>38</v>
      </c>
      <c r="B21" s="24" t="s">
        <v>39</v>
      </c>
      <c r="C21" s="24" t="s">
        <v>15</v>
      </c>
      <c r="D21" s="25">
        <v>0</v>
      </c>
      <c r="E21" s="19" t="s">
        <v>365</v>
      </c>
    </row>
    <row r="22" spans="1:22" x14ac:dyDescent="0.25">
      <c r="A22" s="24" t="s">
        <v>40</v>
      </c>
      <c r="B22" s="24" t="s">
        <v>41</v>
      </c>
      <c r="C22" s="24" t="s">
        <v>15</v>
      </c>
      <c r="D22" s="25">
        <f>D16+D10+D9</f>
        <v>-80167.025640342836</v>
      </c>
      <c r="E22" s="19" t="s">
        <v>365</v>
      </c>
    </row>
    <row r="23" spans="1:22" x14ac:dyDescent="0.25">
      <c r="A23" s="24" t="s">
        <v>42</v>
      </c>
      <c r="B23" s="24" t="s">
        <v>43</v>
      </c>
      <c r="C23" s="24" t="s">
        <v>15</v>
      </c>
      <c r="D23" s="25">
        <v>0</v>
      </c>
      <c r="E23" s="19" t="s">
        <v>365</v>
      </c>
    </row>
    <row r="24" spans="1:22" x14ac:dyDescent="0.25">
      <c r="A24" s="24" t="s">
        <v>44</v>
      </c>
      <c r="B24" s="24" t="s">
        <v>45</v>
      </c>
      <c r="C24" s="24" t="s">
        <v>15</v>
      </c>
      <c r="D24" s="25">
        <f>D22-D239</f>
        <v>-166113.70522354284</v>
      </c>
      <c r="E24" s="19" t="s">
        <v>365</v>
      </c>
    </row>
    <row r="25" spans="1:22" x14ac:dyDescent="0.25">
      <c r="A25" s="24" t="s">
        <v>46</v>
      </c>
      <c r="B25" s="24" t="s">
        <v>47</v>
      </c>
      <c r="C25" s="24" t="s">
        <v>15</v>
      </c>
      <c r="D25" s="25">
        <v>45914.01</v>
      </c>
      <c r="E25" s="19" t="s">
        <v>365</v>
      </c>
    </row>
    <row r="26" spans="1:22" ht="35.25" customHeight="1" x14ac:dyDescent="0.25">
      <c r="A26" s="20" t="s">
        <v>48</v>
      </c>
      <c r="B26" s="20"/>
      <c r="C26" s="20"/>
      <c r="D26" s="20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">
        <f>E28</f>
        <v>7678.26</v>
      </c>
      <c r="E28" s="15">
        <f>'[3]2018 непоср.'!$U$36</f>
        <v>7678.26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19" t="s">
        <v>365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8.2085311096856959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">
        <f>E60</f>
        <v>6767.2800000000007</v>
      </c>
      <c r="E60" s="15">
        <f>'[3]2018 непоср.'!$P$36</f>
        <v>6767.2800000000007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19" t="s">
        <v>365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7.2346375881975638</v>
      </c>
    </row>
    <row r="65" spans="1:22" s="5" customFormat="1" x14ac:dyDescent="0.25">
      <c r="A65" s="18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E66</f>
        <v>13754.87</v>
      </c>
      <c r="E66" s="19">
        <v>13754.87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19" t="s">
        <v>365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E66/E2</f>
        <v>14.70480008552491</v>
      </c>
    </row>
    <row r="71" spans="1:22" s="5" customFormat="1" ht="31.5" x14ac:dyDescent="0.25">
      <c r="A71" s="18" t="s">
        <v>121</v>
      </c>
      <c r="B71" s="3" t="s">
        <v>50</v>
      </c>
      <c r="C71" s="3" t="s">
        <v>7</v>
      </c>
      <c r="D71" s="3" t="s">
        <v>122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E73</f>
        <v>2313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6">
        <v>2313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2.4727389352148812</v>
      </c>
    </row>
    <row r="77" spans="1:22" s="5" customFormat="1" ht="31.5" x14ac:dyDescent="0.25">
      <c r="A77" s="18" t="s">
        <v>128</v>
      </c>
      <c r="B77" s="3" t="s">
        <v>50</v>
      </c>
      <c r="C77" s="3" t="s">
        <v>7</v>
      </c>
      <c r="D77" s="3" t="s">
        <v>129</v>
      </c>
      <c r="E77" s="16">
        <v>226.29</v>
      </c>
      <c r="F77" s="4">
        <v>14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226.29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367</v>
      </c>
    </row>
    <row r="82" spans="1:22" x14ac:dyDescent="0.25">
      <c r="A82" s="6" t="s">
        <v>135</v>
      </c>
      <c r="B82" s="1" t="s">
        <v>63</v>
      </c>
      <c r="C82" s="1" t="s">
        <v>15</v>
      </c>
      <c r="D82" s="8">
        <f>E77/F77</f>
        <v>16.163571428571426</v>
      </c>
    </row>
    <row r="83" spans="1:22" s="5" customFormat="1" ht="47.25" x14ac:dyDescent="0.25">
      <c r="A83" s="18" t="s">
        <v>137</v>
      </c>
      <c r="B83" s="3" t="s">
        <v>50</v>
      </c>
      <c r="C83" s="3" t="s">
        <v>7</v>
      </c>
      <c r="D83" s="3" t="s">
        <v>138</v>
      </c>
      <c r="E83" s="19"/>
      <c r="F83" s="1" t="s">
        <v>139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140</v>
      </c>
      <c r="B84" s="1" t="s">
        <v>53</v>
      </c>
      <c r="C84" s="1" t="s">
        <v>15</v>
      </c>
      <c r="D84" s="1">
        <f>E85+E89</f>
        <v>47.36</v>
      </c>
      <c r="F84" s="1">
        <v>87.7</v>
      </c>
    </row>
    <row r="85" spans="1:22" ht="31.5" x14ac:dyDescent="0.25">
      <c r="A85" s="6" t="s">
        <v>141</v>
      </c>
      <c r="B85" s="1" t="s">
        <v>55</v>
      </c>
      <c r="C85" s="1" t="s">
        <v>7</v>
      </c>
      <c r="D85" s="1" t="s">
        <v>142</v>
      </c>
      <c r="E85" s="19">
        <v>0</v>
      </c>
      <c r="F85" s="21"/>
    </row>
    <row r="86" spans="1:22" x14ac:dyDescent="0.25">
      <c r="A86" s="6" t="s">
        <v>143</v>
      </c>
      <c r="B86" s="1" t="s">
        <v>58</v>
      </c>
      <c r="C86" s="1" t="s">
        <v>7</v>
      </c>
      <c r="D86" s="1" t="s">
        <v>112</v>
      </c>
      <c r="F86" s="21"/>
    </row>
    <row r="87" spans="1:22" x14ac:dyDescent="0.25">
      <c r="A87" s="6" t="s">
        <v>144</v>
      </c>
      <c r="B87" s="1" t="s">
        <v>3</v>
      </c>
      <c r="C87" s="1" t="s">
        <v>7</v>
      </c>
      <c r="D87" s="1" t="s">
        <v>145</v>
      </c>
    </row>
    <row r="88" spans="1:22" ht="31.5" x14ac:dyDescent="0.25">
      <c r="A88" s="6" t="s">
        <v>146</v>
      </c>
      <c r="B88" s="1" t="s">
        <v>63</v>
      </c>
      <c r="C88" s="1" t="s">
        <v>15</v>
      </c>
      <c r="D88" s="8">
        <v>0</v>
      </c>
      <c r="F88" s="1" t="s">
        <v>139</v>
      </c>
    </row>
    <row r="89" spans="1:22" ht="31.5" x14ac:dyDescent="0.25">
      <c r="A89" s="6" t="s">
        <v>147</v>
      </c>
      <c r="B89" s="1" t="s">
        <v>55</v>
      </c>
      <c r="C89" s="1" t="s">
        <v>7</v>
      </c>
      <c r="D89" s="1" t="s">
        <v>148</v>
      </c>
      <c r="E89" s="15">
        <f>'[4]Выполненные работы 2018 г.'!$GW$120</f>
        <v>47.36</v>
      </c>
      <c r="F89" s="1">
        <f>F84</f>
        <v>87.7</v>
      </c>
    </row>
    <row r="90" spans="1:22" x14ac:dyDescent="0.25">
      <c r="A90" s="6" t="s">
        <v>149</v>
      </c>
      <c r="B90" s="1" t="s">
        <v>58</v>
      </c>
      <c r="C90" s="1" t="s">
        <v>7</v>
      </c>
      <c r="D90" s="1" t="s">
        <v>150</v>
      </c>
    </row>
    <row r="91" spans="1:22" x14ac:dyDescent="0.25">
      <c r="A91" s="6" t="s">
        <v>151</v>
      </c>
      <c r="B91" s="1" t="s">
        <v>3</v>
      </c>
      <c r="C91" s="1" t="s">
        <v>7</v>
      </c>
      <c r="D91" s="1" t="s">
        <v>145</v>
      </c>
    </row>
    <row r="92" spans="1:22" x14ac:dyDescent="0.25">
      <c r="A92" s="6" t="s">
        <v>152</v>
      </c>
      <c r="B92" s="1" t="s">
        <v>63</v>
      </c>
      <c r="C92" s="1" t="s">
        <v>15</v>
      </c>
      <c r="D92" s="8">
        <f>E89/F89</f>
        <v>0.54002280501710376</v>
      </c>
    </row>
    <row r="93" spans="1:22" s="5" customFormat="1" ht="63" x14ac:dyDescent="0.25">
      <c r="A93" s="18" t="s">
        <v>153</v>
      </c>
      <c r="B93" s="3" t="s">
        <v>50</v>
      </c>
      <c r="C93" s="3" t="s">
        <v>7</v>
      </c>
      <c r="D93" s="3" t="s">
        <v>154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155</v>
      </c>
      <c r="B94" s="1" t="s">
        <v>53</v>
      </c>
      <c r="C94" s="1" t="s">
        <v>15</v>
      </c>
      <c r="D94" s="7">
        <f>E95+E99+E103+E107+E111+E115+E119+E123+E127+E131+E135+E139+E147+E143</f>
        <v>21325.165560000005</v>
      </c>
    </row>
    <row r="95" spans="1:22" ht="31.5" x14ac:dyDescent="0.25">
      <c r="A95" s="6" t="s">
        <v>156</v>
      </c>
      <c r="B95" s="1" t="s">
        <v>55</v>
      </c>
      <c r="C95" s="1" t="s">
        <v>7</v>
      </c>
      <c r="D95" s="1" t="s">
        <v>157</v>
      </c>
      <c r="E95" s="16">
        <v>0</v>
      </c>
    </row>
    <row r="96" spans="1:22" x14ac:dyDescent="0.25">
      <c r="A96" s="6" t="s">
        <v>158</v>
      </c>
      <c r="B96" s="1" t="s">
        <v>58</v>
      </c>
      <c r="C96" s="1" t="s">
        <v>7</v>
      </c>
      <c r="D96" s="1" t="s">
        <v>136</v>
      </c>
    </row>
    <row r="97" spans="1:5" x14ac:dyDescent="0.25">
      <c r="A97" s="6" t="s">
        <v>159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160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161</v>
      </c>
      <c r="B99" s="1" t="s">
        <v>55</v>
      </c>
      <c r="C99" s="1" t="s">
        <v>7</v>
      </c>
      <c r="D99" s="1" t="s">
        <v>162</v>
      </c>
      <c r="E99" s="15">
        <v>1338.56</v>
      </c>
    </row>
    <row r="100" spans="1:5" x14ac:dyDescent="0.25">
      <c r="A100" s="6" t="s">
        <v>163</v>
      </c>
      <c r="B100" s="1" t="s">
        <v>58</v>
      </c>
      <c r="C100" s="1" t="s">
        <v>7</v>
      </c>
      <c r="D100" s="1" t="s">
        <v>164</v>
      </c>
    </row>
    <row r="101" spans="1:5" x14ac:dyDescent="0.25">
      <c r="A101" s="6" t="s">
        <v>165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166</v>
      </c>
      <c r="B102" s="1" t="s">
        <v>63</v>
      </c>
      <c r="C102" s="1" t="s">
        <v>15</v>
      </c>
      <c r="D102" s="8">
        <f>E99/E2</f>
        <v>1.4310027795595468</v>
      </c>
    </row>
    <row r="103" spans="1:5" ht="31.5" x14ac:dyDescent="0.25">
      <c r="A103" s="6" t="s">
        <v>167</v>
      </c>
      <c r="B103" s="1" t="s">
        <v>55</v>
      </c>
      <c r="C103" s="1" t="s">
        <v>7</v>
      </c>
      <c r="D103" s="1" t="s">
        <v>168</v>
      </c>
      <c r="E103" s="15">
        <v>642.34</v>
      </c>
    </row>
    <row r="104" spans="1:5" x14ac:dyDescent="0.25">
      <c r="A104" s="6" t="s">
        <v>169</v>
      </c>
      <c r="B104" s="1" t="s">
        <v>58</v>
      </c>
      <c r="C104" s="1" t="s">
        <v>7</v>
      </c>
      <c r="D104" s="1" t="s">
        <v>170</v>
      </c>
    </row>
    <row r="105" spans="1:5" x14ac:dyDescent="0.25">
      <c r="A105" s="6" t="s">
        <v>171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172</v>
      </c>
      <c r="B106" s="1" t="s">
        <v>63</v>
      </c>
      <c r="C106" s="1" t="s">
        <v>15</v>
      </c>
      <c r="D106" s="8">
        <f>E103/E2</f>
        <v>0.68670087663031865</v>
      </c>
    </row>
    <row r="107" spans="1:5" ht="31.5" x14ac:dyDescent="0.25">
      <c r="A107" s="6" t="s">
        <v>173</v>
      </c>
      <c r="B107" s="1" t="s">
        <v>55</v>
      </c>
      <c r="C107" s="1" t="s">
        <v>7</v>
      </c>
      <c r="D107" s="1" t="s">
        <v>174</v>
      </c>
      <c r="E107" s="16">
        <v>9107.11</v>
      </c>
    </row>
    <row r="108" spans="1:5" x14ac:dyDescent="0.25">
      <c r="A108" s="6" t="s">
        <v>175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176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177</v>
      </c>
      <c r="B110" s="1" t="s">
        <v>63</v>
      </c>
      <c r="C110" s="1" t="s">
        <v>15</v>
      </c>
      <c r="D110" s="8">
        <f>E107/E2</f>
        <v>9.7360594398118465</v>
      </c>
    </row>
    <row r="111" spans="1:5" ht="47.25" x14ac:dyDescent="0.25">
      <c r="A111" s="6" t="s">
        <v>178</v>
      </c>
      <c r="B111" s="1" t="s">
        <v>55</v>
      </c>
      <c r="C111" s="1" t="s">
        <v>7</v>
      </c>
      <c r="D111" s="1" t="s">
        <v>179</v>
      </c>
      <c r="E111" s="16">
        <f>1975.22+3603.06</f>
        <v>5578.28</v>
      </c>
    </row>
    <row r="112" spans="1:5" x14ac:dyDescent="0.25">
      <c r="A112" s="6" t="s">
        <v>180</v>
      </c>
      <c r="B112" s="1" t="s">
        <v>58</v>
      </c>
      <c r="C112" s="1" t="s">
        <v>7</v>
      </c>
      <c r="D112" s="1" t="s">
        <v>181</v>
      </c>
    </row>
    <row r="113" spans="1:5" x14ac:dyDescent="0.25">
      <c r="A113" s="6" t="s">
        <v>182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183</v>
      </c>
      <c r="B114" s="1" t="s">
        <v>63</v>
      </c>
      <c r="C114" s="1" t="s">
        <v>15</v>
      </c>
      <c r="D114" s="8">
        <f>E111/E2</f>
        <v>5.9635236262561468</v>
      </c>
    </row>
    <row r="115" spans="1:5" ht="31.5" x14ac:dyDescent="0.25">
      <c r="A115" s="6" t="s">
        <v>184</v>
      </c>
      <c r="B115" s="1" t="s">
        <v>55</v>
      </c>
      <c r="C115" s="1" t="s">
        <v>7</v>
      </c>
      <c r="D115" s="1" t="s">
        <v>185</v>
      </c>
      <c r="E115" s="19">
        <v>1592.99</v>
      </c>
    </row>
    <row r="116" spans="1:5" x14ac:dyDescent="0.25">
      <c r="A116" s="6" t="s">
        <v>186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187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188</v>
      </c>
      <c r="B118" s="1" t="s">
        <v>63</v>
      </c>
      <c r="C118" s="1" t="s">
        <v>15</v>
      </c>
      <c r="D118" s="8">
        <f>E115/E2</f>
        <v>1.7030040624331837</v>
      </c>
    </row>
    <row r="119" spans="1:5" ht="31.5" x14ac:dyDescent="0.25">
      <c r="A119" s="6" t="s">
        <v>189</v>
      </c>
      <c r="B119" s="1" t="s">
        <v>55</v>
      </c>
      <c r="C119" s="1" t="s">
        <v>7</v>
      </c>
      <c r="D119" s="1" t="s">
        <v>190</v>
      </c>
      <c r="E119" s="15">
        <v>1155.22</v>
      </c>
    </row>
    <row r="120" spans="1:5" x14ac:dyDescent="0.25">
      <c r="A120" s="6" t="s">
        <v>191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192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193</v>
      </c>
      <c r="B122" s="1" t="s">
        <v>63</v>
      </c>
      <c r="C122" s="1" t="s">
        <v>15</v>
      </c>
      <c r="D122" s="8">
        <f>E119/E2</f>
        <v>1.2350010690613642</v>
      </c>
    </row>
    <row r="123" spans="1:5" ht="31.5" x14ac:dyDescent="0.25">
      <c r="A123" s="6" t="s">
        <v>194</v>
      </c>
      <c r="B123" s="1" t="s">
        <v>55</v>
      </c>
      <c r="C123" s="1" t="s">
        <v>7</v>
      </c>
      <c r="D123" s="1" t="s">
        <v>195</v>
      </c>
      <c r="E123" s="15">
        <v>842.73</v>
      </c>
    </row>
    <row r="124" spans="1:5" x14ac:dyDescent="0.25">
      <c r="A124" s="6" t="s">
        <v>196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197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198</v>
      </c>
      <c r="B126" s="1" t="s">
        <v>63</v>
      </c>
      <c r="C126" s="1" t="s">
        <v>15</v>
      </c>
      <c r="D126" s="8">
        <f>E123/E2</f>
        <v>0.90093008338678648</v>
      </c>
    </row>
    <row r="127" spans="1:5" ht="31.5" x14ac:dyDescent="0.25">
      <c r="A127" s="6" t="s">
        <v>199</v>
      </c>
      <c r="B127" s="1" t="s">
        <v>55</v>
      </c>
      <c r="C127" s="1" t="s">
        <v>7</v>
      </c>
      <c r="D127" s="1" t="s">
        <v>200</v>
      </c>
      <c r="E127" s="15">
        <f>'[5]покос травы'!$M$65</f>
        <v>319.34555999999998</v>
      </c>
    </row>
    <row r="128" spans="1:5" x14ac:dyDescent="0.25">
      <c r="A128" s="6" t="s">
        <v>201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203</v>
      </c>
      <c r="B130" s="1" t="s">
        <v>63</v>
      </c>
      <c r="C130" s="1" t="s">
        <v>15</v>
      </c>
      <c r="D130" s="8">
        <f>E127/E2</f>
        <v>0.34139999999999998</v>
      </c>
    </row>
    <row r="131" spans="1:6" ht="31.5" x14ac:dyDescent="0.25">
      <c r="A131" s="6" t="s">
        <v>204</v>
      </c>
      <c r="B131" s="1" t="s">
        <v>55</v>
      </c>
      <c r="C131" s="1" t="s">
        <v>7</v>
      </c>
      <c r="D131" s="8" t="s">
        <v>205</v>
      </c>
      <c r="E131" s="19">
        <v>0</v>
      </c>
    </row>
    <row r="132" spans="1:6" x14ac:dyDescent="0.25">
      <c r="A132" s="6" t="s">
        <v>206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207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208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209</v>
      </c>
      <c r="B135" s="1" t="s">
        <v>55</v>
      </c>
      <c r="C135" s="1" t="s">
        <v>7</v>
      </c>
      <c r="D135" s="8" t="s">
        <v>210</v>
      </c>
      <c r="E135" s="19">
        <v>0</v>
      </c>
    </row>
    <row r="136" spans="1:6" x14ac:dyDescent="0.25">
      <c r="A136" s="6" t="s">
        <v>211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212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213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214</v>
      </c>
      <c r="B139" s="1" t="s">
        <v>55</v>
      </c>
      <c r="C139" s="1" t="s">
        <v>7</v>
      </c>
      <c r="D139" s="8" t="s">
        <v>215</v>
      </c>
      <c r="E139" s="19">
        <v>0</v>
      </c>
    </row>
    <row r="140" spans="1:6" x14ac:dyDescent="0.25">
      <c r="A140" s="6" t="s">
        <v>216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217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218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364</v>
      </c>
      <c r="E143" s="15">
        <v>748.59</v>
      </c>
      <c r="F143" s="10"/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0.80028864656831311</v>
      </c>
      <c r="F146" s="10"/>
    </row>
    <row r="147" spans="1:7" ht="31.5" x14ac:dyDescent="0.25">
      <c r="A147" s="6" t="s">
        <v>219</v>
      </c>
      <c r="B147" s="1" t="s">
        <v>55</v>
      </c>
      <c r="C147" s="1" t="s">
        <v>7</v>
      </c>
      <c r="D147" s="1" t="s">
        <v>220</v>
      </c>
      <c r="E147" s="19">
        <v>0</v>
      </c>
      <c r="F147" s="11"/>
      <c r="G147" s="12"/>
    </row>
    <row r="148" spans="1:7" x14ac:dyDescent="0.25">
      <c r="A148" s="6" t="s">
        <v>221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222</v>
      </c>
      <c r="B149" s="1" t="s">
        <v>3</v>
      </c>
      <c r="C149" s="1" t="s">
        <v>7</v>
      </c>
      <c r="D149" s="1" t="s">
        <v>223</v>
      </c>
      <c r="F149" s="10"/>
    </row>
    <row r="150" spans="1:7" x14ac:dyDescent="0.25">
      <c r="A150" s="6" t="s">
        <v>224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18" t="s">
        <v>225</v>
      </c>
      <c r="B151" s="3" t="s">
        <v>50</v>
      </c>
      <c r="C151" s="3" t="s">
        <v>7</v>
      </c>
      <c r="D151" s="3" t="s">
        <v>226</v>
      </c>
    </row>
    <row r="152" spans="1:7" x14ac:dyDescent="0.25">
      <c r="A152" s="6" t="s">
        <v>227</v>
      </c>
      <c r="B152" s="1" t="s">
        <v>53</v>
      </c>
      <c r="C152" s="1" t="s">
        <v>15</v>
      </c>
      <c r="D152" s="7">
        <f>E157+E161+E165+E169+E173+E177+E181+E185+E189+E193</f>
        <v>26936.4740232</v>
      </c>
    </row>
    <row r="153" spans="1:7" ht="31.5" x14ac:dyDescent="0.25">
      <c r="A153" s="6" t="s">
        <v>362</v>
      </c>
      <c r="B153" s="1" t="s">
        <v>55</v>
      </c>
      <c r="C153" s="1" t="s">
        <v>7</v>
      </c>
      <c r="D153" s="1" t="s">
        <v>363</v>
      </c>
      <c r="E153" s="19">
        <f>'[2]гук(2016)'!$FV$38*12*'[2]гук(2016)'!$FV$4</f>
        <v>4246.1959175999991</v>
      </c>
      <c r="F153" s="19">
        <v>2</v>
      </c>
    </row>
    <row r="154" spans="1:7" x14ac:dyDescent="0.25">
      <c r="A154" s="6" t="s">
        <v>230</v>
      </c>
      <c r="B154" s="1" t="s">
        <v>58</v>
      </c>
      <c r="C154" s="1" t="s">
        <v>7</v>
      </c>
      <c r="D154" s="1" t="s">
        <v>231</v>
      </c>
    </row>
    <row r="155" spans="1:7" x14ac:dyDescent="0.25">
      <c r="A155" s="6" t="s">
        <v>232</v>
      </c>
      <c r="B155" s="1" t="s">
        <v>3</v>
      </c>
      <c r="C155" s="1" t="s">
        <v>7</v>
      </c>
      <c r="D155" s="1" t="s">
        <v>367</v>
      </c>
    </row>
    <row r="156" spans="1:7" x14ac:dyDescent="0.25">
      <c r="A156" s="6" t="s">
        <v>233</v>
      </c>
      <c r="B156" s="1" t="s">
        <v>63</v>
      </c>
      <c r="C156" s="1" t="s">
        <v>15</v>
      </c>
      <c r="D156" s="8">
        <f>E153/F153</f>
        <v>2123.0979587999996</v>
      </c>
    </row>
    <row r="157" spans="1:7" ht="31.5" x14ac:dyDescent="0.25">
      <c r="A157" s="6" t="s">
        <v>228</v>
      </c>
      <c r="B157" s="1" t="s">
        <v>55</v>
      </c>
      <c r="C157" s="1" t="s">
        <v>7</v>
      </c>
      <c r="D157" s="1" t="s">
        <v>229</v>
      </c>
      <c r="E157" s="19">
        <f>('[2]гук(2016)'!$FV$39+'[2]гук(2016)'!$FV$43)*12*'[2]гук(2016)'!$FV$4</f>
        <v>3269.3240231999998</v>
      </c>
      <c r="F157" s="19">
        <v>1</v>
      </c>
    </row>
    <row r="158" spans="1:7" x14ac:dyDescent="0.25">
      <c r="A158" s="6" t="s">
        <v>230</v>
      </c>
      <c r="B158" s="1" t="s">
        <v>58</v>
      </c>
      <c r="C158" s="1" t="s">
        <v>7</v>
      </c>
      <c r="D158" s="1" t="s">
        <v>231</v>
      </c>
    </row>
    <row r="159" spans="1:7" x14ac:dyDescent="0.25">
      <c r="A159" s="6" t="s">
        <v>232</v>
      </c>
      <c r="B159" s="1" t="s">
        <v>3</v>
      </c>
      <c r="C159" s="1" t="s">
        <v>7</v>
      </c>
      <c r="D159" s="1" t="s">
        <v>367</v>
      </c>
    </row>
    <row r="160" spans="1:7" x14ac:dyDescent="0.25">
      <c r="A160" s="6" t="s">
        <v>233</v>
      </c>
      <c r="B160" s="1" t="s">
        <v>63</v>
      </c>
      <c r="C160" s="1" t="s">
        <v>15</v>
      </c>
      <c r="D160" s="8">
        <f>E157/F157</f>
        <v>3269.3240231999998</v>
      </c>
    </row>
    <row r="161" spans="1:5" ht="31.5" x14ac:dyDescent="0.25">
      <c r="A161" s="6" t="s">
        <v>234</v>
      </c>
      <c r="B161" s="1" t="s">
        <v>55</v>
      </c>
      <c r="C161" s="1" t="s">
        <v>7</v>
      </c>
      <c r="D161" s="1" t="s">
        <v>235</v>
      </c>
      <c r="E161" s="19">
        <v>1164.03</v>
      </c>
    </row>
    <row r="162" spans="1:5" x14ac:dyDescent="0.25">
      <c r="A162" s="6" t="s">
        <v>236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237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238</v>
      </c>
      <c r="B164" s="1" t="s">
        <v>63</v>
      </c>
      <c r="C164" s="1" t="s">
        <v>15</v>
      </c>
      <c r="D164" s="8">
        <f>E161/E2</f>
        <v>1.2444194996792817</v>
      </c>
    </row>
    <row r="165" spans="1:5" ht="31.5" x14ac:dyDescent="0.25">
      <c r="A165" s="6" t="s">
        <v>239</v>
      </c>
      <c r="B165" s="1" t="s">
        <v>55</v>
      </c>
      <c r="C165" s="1" t="s">
        <v>7</v>
      </c>
      <c r="D165" s="1" t="s">
        <v>240</v>
      </c>
      <c r="E165" s="19">
        <v>0</v>
      </c>
    </row>
    <row r="166" spans="1:5" x14ac:dyDescent="0.25">
      <c r="A166" s="6" t="s">
        <v>241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242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243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244</v>
      </c>
      <c r="B169" s="1" t="s">
        <v>55</v>
      </c>
      <c r="C169" s="1" t="s">
        <v>7</v>
      </c>
      <c r="D169" s="1" t="s">
        <v>245</v>
      </c>
      <c r="E169" s="19">
        <v>3118.91</v>
      </c>
    </row>
    <row r="170" spans="1:5" x14ac:dyDescent="0.25">
      <c r="A170" s="6" t="s">
        <v>246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247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248</v>
      </c>
      <c r="B172" s="1" t="s">
        <v>63</v>
      </c>
      <c r="C172" s="1" t="s">
        <v>15</v>
      </c>
      <c r="D172" s="8">
        <f>E169/E2</f>
        <v>3.3343061791746846</v>
      </c>
    </row>
    <row r="173" spans="1:5" ht="31.5" x14ac:dyDescent="0.25">
      <c r="A173" s="6" t="s">
        <v>249</v>
      </c>
      <c r="B173" s="1" t="s">
        <v>55</v>
      </c>
      <c r="C173" s="1" t="s">
        <v>7</v>
      </c>
      <c r="D173" s="1" t="s">
        <v>250</v>
      </c>
      <c r="E173" s="19">
        <v>931.74</v>
      </c>
    </row>
    <row r="174" spans="1:5" x14ac:dyDescent="0.25">
      <c r="A174" s="6" t="s">
        <v>251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252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253</v>
      </c>
      <c r="B176" s="1" t="s">
        <v>63</v>
      </c>
      <c r="C176" s="1" t="s">
        <v>15</v>
      </c>
      <c r="D176" s="8">
        <f>E173/E2</f>
        <v>0.99608723540731237</v>
      </c>
    </row>
    <row r="177" spans="1:5" ht="31.5" x14ac:dyDescent="0.25">
      <c r="A177" s="6"/>
      <c r="B177" s="1" t="s">
        <v>55</v>
      </c>
      <c r="C177" s="1" t="s">
        <v>7</v>
      </c>
      <c r="D177" s="1" t="s">
        <v>359</v>
      </c>
      <c r="E177" s="19">
        <v>1053.03</v>
      </c>
    </row>
    <row r="178" spans="1:5" x14ac:dyDescent="0.25">
      <c r="A178" s="6"/>
      <c r="B178" s="1" t="s">
        <v>58</v>
      </c>
      <c r="C178" s="1" t="s">
        <v>7</v>
      </c>
      <c r="D178" s="1" t="s">
        <v>112</v>
      </c>
    </row>
    <row r="179" spans="1:5" x14ac:dyDescent="0.25">
      <c r="A179" s="6"/>
      <c r="B179" s="1" t="s">
        <v>3</v>
      </c>
      <c r="C179" s="1" t="s">
        <v>7</v>
      </c>
      <c r="D179" s="1" t="s">
        <v>61</v>
      </c>
    </row>
    <row r="180" spans="1:5" x14ac:dyDescent="0.25">
      <c r="A180" s="6"/>
      <c r="B180" s="1" t="s">
        <v>63</v>
      </c>
      <c r="C180" s="1" t="s">
        <v>15</v>
      </c>
      <c r="D180" s="8">
        <f>E177/E2</f>
        <v>1.1257536882617063</v>
      </c>
    </row>
    <row r="181" spans="1:5" ht="31.5" x14ac:dyDescent="0.25">
      <c r="A181" s="6" t="s">
        <v>254</v>
      </c>
      <c r="B181" s="1" t="s">
        <v>55</v>
      </c>
      <c r="C181" s="1" t="s">
        <v>7</v>
      </c>
      <c r="D181" s="1" t="s">
        <v>255</v>
      </c>
      <c r="E181" s="19">
        <v>0</v>
      </c>
    </row>
    <row r="182" spans="1:5" x14ac:dyDescent="0.25">
      <c r="A182" s="6" t="s">
        <v>256</v>
      </c>
      <c r="B182" s="1" t="s">
        <v>58</v>
      </c>
      <c r="C182" s="1" t="s">
        <v>7</v>
      </c>
      <c r="D182" s="1" t="s">
        <v>112</v>
      </c>
    </row>
    <row r="183" spans="1:5" x14ac:dyDescent="0.25">
      <c r="A183" s="6" t="s">
        <v>257</v>
      </c>
      <c r="B183" s="1" t="s">
        <v>3</v>
      </c>
      <c r="C183" s="1" t="s">
        <v>7</v>
      </c>
      <c r="D183" s="1" t="s">
        <v>61</v>
      </c>
    </row>
    <row r="184" spans="1:5" x14ac:dyDescent="0.25">
      <c r="A184" s="6" t="s">
        <v>258</v>
      </c>
      <c r="B184" s="1" t="s">
        <v>63</v>
      </c>
      <c r="C184" s="1" t="s">
        <v>15</v>
      </c>
      <c r="D184" s="8">
        <f>E181/E2</f>
        <v>0</v>
      </c>
    </row>
    <row r="185" spans="1:5" ht="31.5" x14ac:dyDescent="0.25">
      <c r="A185" s="6" t="s">
        <v>259</v>
      </c>
      <c r="B185" s="1" t="s">
        <v>55</v>
      </c>
      <c r="C185" s="1" t="s">
        <v>7</v>
      </c>
      <c r="D185" s="1" t="s">
        <v>260</v>
      </c>
      <c r="E185" s="19">
        <v>5611.75</v>
      </c>
    </row>
    <row r="186" spans="1:5" x14ac:dyDescent="0.25">
      <c r="A186" s="6" t="s">
        <v>261</v>
      </c>
      <c r="B186" s="1" t="s">
        <v>58</v>
      </c>
      <c r="C186" s="1" t="s">
        <v>7</v>
      </c>
      <c r="D186" s="1" t="s">
        <v>112</v>
      </c>
    </row>
    <row r="187" spans="1:5" x14ac:dyDescent="0.25">
      <c r="A187" s="6" t="s">
        <v>262</v>
      </c>
      <c r="B187" s="1" t="s">
        <v>3</v>
      </c>
      <c r="C187" s="1" t="s">
        <v>7</v>
      </c>
      <c r="D187" s="1" t="s">
        <v>61</v>
      </c>
    </row>
    <row r="188" spans="1:5" x14ac:dyDescent="0.25">
      <c r="A188" s="6" t="s">
        <v>263</v>
      </c>
      <c r="B188" s="1" t="s">
        <v>63</v>
      </c>
      <c r="C188" s="1" t="s">
        <v>15</v>
      </c>
      <c r="D188" s="8">
        <f>E185/E2</f>
        <v>5.9993051101133208</v>
      </c>
    </row>
    <row r="189" spans="1:5" ht="31.5" x14ac:dyDescent="0.25">
      <c r="A189" s="6" t="s">
        <v>264</v>
      </c>
      <c r="B189" s="1" t="s">
        <v>55</v>
      </c>
      <c r="C189" s="1" t="s">
        <v>7</v>
      </c>
      <c r="D189" s="1" t="s">
        <v>265</v>
      </c>
      <c r="E189" s="19">
        <v>5754.78</v>
      </c>
    </row>
    <row r="190" spans="1:5" x14ac:dyDescent="0.25">
      <c r="A190" s="6" t="s">
        <v>266</v>
      </c>
      <c r="B190" s="1" t="s">
        <v>58</v>
      </c>
      <c r="C190" s="1" t="s">
        <v>7</v>
      </c>
      <c r="D190" s="1" t="s">
        <v>112</v>
      </c>
    </row>
    <row r="191" spans="1:5" x14ac:dyDescent="0.25">
      <c r="A191" s="6" t="s">
        <v>267</v>
      </c>
      <c r="B191" s="1" t="s">
        <v>3</v>
      </c>
      <c r="C191" s="1" t="s">
        <v>7</v>
      </c>
      <c r="D191" s="1" t="s">
        <v>61</v>
      </c>
    </row>
    <row r="192" spans="1:5" x14ac:dyDescent="0.25">
      <c r="A192" s="6" t="s">
        <v>268</v>
      </c>
      <c r="B192" s="1" t="s">
        <v>63</v>
      </c>
      <c r="C192" s="1" t="s">
        <v>15</v>
      </c>
      <c r="D192" s="8">
        <f>E189/E2</f>
        <v>6.1522129570237327</v>
      </c>
    </row>
    <row r="193" spans="1:6" ht="31.5" x14ac:dyDescent="0.25">
      <c r="A193" s="6"/>
      <c r="B193" s="1" t="s">
        <v>55</v>
      </c>
      <c r="C193" s="1" t="s">
        <v>7</v>
      </c>
      <c r="D193" s="8" t="s">
        <v>269</v>
      </c>
      <c r="E193" s="19">
        <v>6032.91</v>
      </c>
    </row>
    <row r="194" spans="1:6" x14ac:dyDescent="0.25">
      <c r="A194" s="6"/>
      <c r="B194" s="1" t="s">
        <v>58</v>
      </c>
      <c r="C194" s="1" t="s">
        <v>7</v>
      </c>
      <c r="D194" s="8" t="s">
        <v>112</v>
      </c>
    </row>
    <row r="195" spans="1:6" x14ac:dyDescent="0.25">
      <c r="A195" s="6"/>
      <c r="B195" s="1" t="s">
        <v>3</v>
      </c>
      <c r="C195" s="1" t="s">
        <v>7</v>
      </c>
      <c r="D195" s="8" t="s">
        <v>61</v>
      </c>
    </row>
    <row r="196" spans="1:6" x14ac:dyDescent="0.25">
      <c r="A196" s="6"/>
      <c r="B196" s="1" t="s">
        <v>63</v>
      </c>
      <c r="C196" s="1" t="s">
        <v>15</v>
      </c>
      <c r="D196" s="8">
        <f>E193/E2</f>
        <v>6.449550994227069</v>
      </c>
    </row>
    <row r="197" spans="1:6" ht="47.25" x14ac:dyDescent="0.25">
      <c r="A197" s="18" t="s">
        <v>270</v>
      </c>
      <c r="B197" s="3" t="s">
        <v>50</v>
      </c>
      <c r="C197" s="3" t="s">
        <v>7</v>
      </c>
      <c r="D197" s="3" t="s">
        <v>271</v>
      </c>
    </row>
    <row r="198" spans="1:6" ht="18.75" x14ac:dyDescent="0.25">
      <c r="A198" s="6" t="s">
        <v>272</v>
      </c>
      <c r="B198" s="1" t="s">
        <v>53</v>
      </c>
      <c r="C198" s="1" t="s">
        <v>15</v>
      </c>
      <c r="D198" s="1">
        <f>E199+E203+E207+E211+E215+E219+E223+E227+E231+E235</f>
        <v>6897.98</v>
      </c>
      <c r="F198" s="13"/>
    </row>
    <row r="199" spans="1:6" ht="31.5" x14ac:dyDescent="0.25">
      <c r="A199" s="6" t="s">
        <v>273</v>
      </c>
      <c r="B199" s="1" t="s">
        <v>55</v>
      </c>
      <c r="C199" s="1" t="s">
        <v>7</v>
      </c>
      <c r="D199" s="1" t="s">
        <v>274</v>
      </c>
      <c r="E199" s="19">
        <v>0</v>
      </c>
    </row>
    <row r="200" spans="1:6" x14ac:dyDescent="0.25">
      <c r="A200" s="6" t="s">
        <v>275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276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277</v>
      </c>
      <c r="B202" s="1" t="s">
        <v>63</v>
      </c>
      <c r="C202" s="1" t="s">
        <v>15</v>
      </c>
      <c r="D202" s="1">
        <v>0</v>
      </c>
    </row>
    <row r="203" spans="1:6" ht="31.5" x14ac:dyDescent="0.25">
      <c r="A203" s="6" t="s">
        <v>278</v>
      </c>
      <c r="B203" s="1" t="s">
        <v>55</v>
      </c>
      <c r="C203" s="1" t="s">
        <v>7</v>
      </c>
      <c r="D203" s="1" t="s">
        <v>279</v>
      </c>
      <c r="E203" s="19">
        <v>0</v>
      </c>
    </row>
    <row r="204" spans="1:6" x14ac:dyDescent="0.25">
      <c r="A204" s="6" t="s">
        <v>280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281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282</v>
      </c>
      <c r="B206" s="1" t="s">
        <v>63</v>
      </c>
      <c r="C206" s="1" t="s">
        <v>15</v>
      </c>
      <c r="D206" s="8">
        <f>E203/E2</f>
        <v>0</v>
      </c>
    </row>
    <row r="207" spans="1:6" ht="31.5" x14ac:dyDescent="0.25">
      <c r="A207" s="6" t="s">
        <v>283</v>
      </c>
      <c r="B207" s="1" t="s">
        <v>55</v>
      </c>
      <c r="C207" s="1" t="s">
        <v>7</v>
      </c>
      <c r="D207" s="1" t="s">
        <v>284</v>
      </c>
      <c r="E207" s="19">
        <v>0</v>
      </c>
    </row>
    <row r="208" spans="1:6" x14ac:dyDescent="0.25">
      <c r="A208" s="6" t="s">
        <v>285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286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287</v>
      </c>
      <c r="B210" s="1" t="s">
        <v>63</v>
      </c>
      <c r="C210" s="1" t="s">
        <v>15</v>
      </c>
      <c r="D210" s="1">
        <v>0</v>
      </c>
    </row>
    <row r="211" spans="1:5" ht="31.5" x14ac:dyDescent="0.25">
      <c r="A211" s="6" t="s">
        <v>288</v>
      </c>
      <c r="B211" s="1" t="s">
        <v>55</v>
      </c>
      <c r="C211" s="1" t="s">
        <v>7</v>
      </c>
      <c r="D211" s="1" t="s">
        <v>289</v>
      </c>
      <c r="E211" s="19">
        <v>0</v>
      </c>
    </row>
    <row r="212" spans="1:5" x14ac:dyDescent="0.25">
      <c r="A212" s="6" t="s">
        <v>290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291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292</v>
      </c>
      <c r="B214" s="1" t="s">
        <v>63</v>
      </c>
      <c r="C214" s="1" t="s">
        <v>15</v>
      </c>
      <c r="D214" s="1">
        <v>0</v>
      </c>
    </row>
    <row r="215" spans="1:5" ht="31.5" x14ac:dyDescent="0.25">
      <c r="A215" s="6" t="s">
        <v>293</v>
      </c>
      <c r="B215" s="1" t="s">
        <v>55</v>
      </c>
      <c r="C215" s="1" t="s">
        <v>7</v>
      </c>
      <c r="D215" s="1" t="s">
        <v>294</v>
      </c>
      <c r="E215" s="19">
        <v>6897.98</v>
      </c>
    </row>
    <row r="216" spans="1:5" x14ac:dyDescent="0.25">
      <c r="A216" s="6" t="s">
        <v>295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296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297</v>
      </c>
      <c r="B218" s="1" t="s">
        <v>63</v>
      </c>
      <c r="C218" s="1" t="s">
        <v>15</v>
      </c>
      <c r="D218" s="8">
        <f>E215/E2</f>
        <v>7.3743639084883466</v>
      </c>
    </row>
    <row r="219" spans="1:5" ht="31.5" x14ac:dyDescent="0.25">
      <c r="A219" s="6" t="s">
        <v>298</v>
      </c>
      <c r="B219" s="1" t="s">
        <v>55</v>
      </c>
      <c r="C219" s="1" t="s">
        <v>7</v>
      </c>
      <c r="D219" s="1" t="s">
        <v>299</v>
      </c>
      <c r="E219" s="19">
        <v>0</v>
      </c>
    </row>
    <row r="220" spans="1:5" x14ac:dyDescent="0.25">
      <c r="A220" s="6" t="s">
        <v>300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301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302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303</v>
      </c>
      <c r="B223" s="1" t="s">
        <v>55</v>
      </c>
      <c r="C223" s="1" t="s">
        <v>7</v>
      </c>
      <c r="D223" s="1" t="s">
        <v>304</v>
      </c>
      <c r="E223" s="19">
        <v>0</v>
      </c>
    </row>
    <row r="224" spans="1:5" x14ac:dyDescent="0.25">
      <c r="A224" s="6" t="s">
        <v>305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306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307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308</v>
      </c>
      <c r="B227" s="1" t="s">
        <v>55</v>
      </c>
      <c r="C227" s="1" t="s">
        <v>7</v>
      </c>
      <c r="D227" s="1" t="s">
        <v>309</v>
      </c>
      <c r="E227" s="19">
        <v>0</v>
      </c>
    </row>
    <row r="228" spans="1:6" x14ac:dyDescent="0.25">
      <c r="A228" s="6" t="s">
        <v>310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311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312</v>
      </c>
      <c r="B230" s="1" t="s">
        <v>63</v>
      </c>
      <c r="C230" s="1" t="s">
        <v>15</v>
      </c>
      <c r="D230" s="8">
        <f>E227/E2</f>
        <v>0</v>
      </c>
    </row>
    <row r="231" spans="1:6" ht="31.5" x14ac:dyDescent="0.25">
      <c r="A231" s="6" t="s">
        <v>313</v>
      </c>
      <c r="B231" s="1" t="s">
        <v>55</v>
      </c>
      <c r="C231" s="1" t="s">
        <v>7</v>
      </c>
      <c r="D231" s="1" t="s">
        <v>314</v>
      </c>
      <c r="E231" s="19">
        <v>0</v>
      </c>
    </row>
    <row r="232" spans="1:6" x14ac:dyDescent="0.25">
      <c r="A232" s="6" t="s">
        <v>315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316</v>
      </c>
      <c r="B233" s="1" t="s">
        <v>3</v>
      </c>
      <c r="C233" s="1" t="s">
        <v>7</v>
      </c>
      <c r="D233" s="1" t="s">
        <v>61</v>
      </c>
    </row>
    <row r="234" spans="1:6" x14ac:dyDescent="0.25">
      <c r="A234" s="6" t="s">
        <v>317</v>
      </c>
      <c r="B234" s="1" t="s">
        <v>63</v>
      </c>
      <c r="C234" s="1" t="s">
        <v>15</v>
      </c>
      <c r="D234" s="8">
        <f>E231/E2</f>
        <v>0</v>
      </c>
    </row>
    <row r="235" spans="1:6" ht="31.5" x14ac:dyDescent="0.25">
      <c r="A235" s="6" t="s">
        <v>318</v>
      </c>
      <c r="B235" s="1" t="s">
        <v>55</v>
      </c>
      <c r="C235" s="1" t="s">
        <v>7</v>
      </c>
      <c r="D235" s="1" t="s">
        <v>319</v>
      </c>
      <c r="E235" s="19">
        <v>0</v>
      </c>
      <c r="F235" s="19" t="s">
        <v>320</v>
      </c>
    </row>
    <row r="236" spans="1:6" x14ac:dyDescent="0.25">
      <c r="A236" s="6" t="s">
        <v>321</v>
      </c>
      <c r="B236" s="1" t="s">
        <v>58</v>
      </c>
      <c r="C236" s="1" t="s">
        <v>7</v>
      </c>
      <c r="D236" s="1" t="s">
        <v>112</v>
      </c>
    </row>
    <row r="237" spans="1:6" x14ac:dyDescent="0.25">
      <c r="A237" s="6" t="s">
        <v>322</v>
      </c>
      <c r="B237" s="1" t="s">
        <v>3</v>
      </c>
      <c r="C237" s="1" t="s">
        <v>7</v>
      </c>
      <c r="D237" s="1" t="s">
        <v>323</v>
      </c>
    </row>
    <row r="238" spans="1:6" x14ac:dyDescent="0.25">
      <c r="A238" s="6" t="s">
        <v>324</v>
      </c>
      <c r="B238" s="1" t="s">
        <v>63</v>
      </c>
      <c r="C238" s="1" t="s">
        <v>15</v>
      </c>
      <c r="D238" s="8">
        <f>E235/E2</f>
        <v>0</v>
      </c>
    </row>
    <row r="239" spans="1:6" x14ac:dyDescent="0.25">
      <c r="A239" s="6"/>
      <c r="B239" s="3" t="s">
        <v>325</v>
      </c>
      <c r="C239" s="1" t="s">
        <v>15</v>
      </c>
      <c r="D239" s="14">
        <f>SUM(D28,D34,D60,D66,D72,D78,D84,D94,D152,D198)</f>
        <v>85946.679583200006</v>
      </c>
    </row>
    <row r="240" spans="1:6" x14ac:dyDescent="0.25">
      <c r="A240" s="20" t="s">
        <v>326</v>
      </c>
      <c r="B240" s="20"/>
      <c r="C240" s="20"/>
      <c r="D240" s="20"/>
    </row>
    <row r="241" spans="1:5" x14ac:dyDescent="0.25">
      <c r="A241" s="6" t="s">
        <v>327</v>
      </c>
      <c r="B241" s="1" t="s">
        <v>328</v>
      </c>
      <c r="C241" s="1" t="s">
        <v>329</v>
      </c>
      <c r="D241" s="1">
        <v>2</v>
      </c>
      <c r="E241" s="19" t="s">
        <v>365</v>
      </c>
    </row>
    <row r="242" spans="1:5" x14ac:dyDescent="0.25">
      <c r="A242" s="6" t="s">
        <v>330</v>
      </c>
      <c r="B242" s="1" t="s">
        <v>331</v>
      </c>
      <c r="C242" s="1" t="s">
        <v>329</v>
      </c>
      <c r="D242" s="1">
        <v>2</v>
      </c>
      <c r="E242" s="19" t="s">
        <v>365</v>
      </c>
    </row>
    <row r="243" spans="1:5" x14ac:dyDescent="0.25">
      <c r="A243" s="6" t="s">
        <v>332</v>
      </c>
      <c r="B243" s="1" t="s">
        <v>333</v>
      </c>
      <c r="C243" s="1" t="s">
        <v>329</v>
      </c>
      <c r="D243" s="1">
        <f>'[3]2018 непоср.'!$AC$36</f>
        <v>0</v>
      </c>
      <c r="E243" s="19" t="s">
        <v>365</v>
      </c>
    </row>
    <row r="244" spans="1:5" x14ac:dyDescent="0.25">
      <c r="A244" s="6" t="s">
        <v>334</v>
      </c>
      <c r="B244" s="1" t="s">
        <v>335</v>
      </c>
      <c r="C244" s="1" t="s">
        <v>15</v>
      </c>
      <c r="D244" s="1">
        <v>-9973.7800000000007</v>
      </c>
      <c r="E244" s="19" t="s">
        <v>365</v>
      </c>
    </row>
    <row r="245" spans="1:5" x14ac:dyDescent="0.25">
      <c r="A245" s="20" t="s">
        <v>336</v>
      </c>
      <c r="B245" s="20"/>
      <c r="C245" s="20"/>
      <c r="D245" s="20"/>
    </row>
    <row r="246" spans="1:5" ht="31.5" x14ac:dyDescent="0.25">
      <c r="A246" s="6" t="s">
        <v>337</v>
      </c>
      <c r="B246" s="1" t="s">
        <v>14</v>
      </c>
      <c r="C246" s="1" t="s">
        <v>15</v>
      </c>
      <c r="D246" s="1">
        <v>0</v>
      </c>
      <c r="E246" s="19" t="s">
        <v>338</v>
      </c>
    </row>
    <row r="247" spans="1:5" ht="31.5" x14ac:dyDescent="0.25">
      <c r="A247" s="6" t="s">
        <v>339</v>
      </c>
      <c r="B247" s="1" t="s">
        <v>17</v>
      </c>
      <c r="C247" s="1" t="s">
        <v>15</v>
      </c>
      <c r="D247" s="1">
        <v>0</v>
      </c>
      <c r="E247" s="19" t="s">
        <v>338</v>
      </c>
    </row>
    <row r="248" spans="1:5" ht="31.5" x14ac:dyDescent="0.25">
      <c r="A248" s="6" t="s">
        <v>340</v>
      </c>
      <c r="B248" s="1" t="s">
        <v>19</v>
      </c>
      <c r="C248" s="1" t="s">
        <v>15</v>
      </c>
      <c r="D248" s="1">
        <v>0</v>
      </c>
      <c r="E248" s="19" t="s">
        <v>338</v>
      </c>
    </row>
    <row r="249" spans="1:5" ht="31.5" x14ac:dyDescent="0.25">
      <c r="A249" s="6" t="s">
        <v>341</v>
      </c>
      <c r="B249" s="1" t="s">
        <v>43</v>
      </c>
      <c r="C249" s="1" t="s">
        <v>15</v>
      </c>
      <c r="D249" s="1">
        <v>0</v>
      </c>
      <c r="E249" s="19" t="s">
        <v>338</v>
      </c>
    </row>
    <row r="250" spans="1:5" ht="31.5" x14ac:dyDescent="0.25">
      <c r="A250" s="6" t="s">
        <v>342</v>
      </c>
      <c r="B250" s="1" t="s">
        <v>343</v>
      </c>
      <c r="C250" s="1" t="s">
        <v>15</v>
      </c>
      <c r="D250" s="1">
        <v>0</v>
      </c>
      <c r="E250" s="19" t="s">
        <v>338</v>
      </c>
    </row>
    <row r="251" spans="1:5" ht="31.5" x14ac:dyDescent="0.25">
      <c r="A251" s="6" t="s">
        <v>344</v>
      </c>
      <c r="B251" s="1" t="s">
        <v>47</v>
      </c>
      <c r="C251" s="1" t="s">
        <v>15</v>
      </c>
      <c r="D251" s="1">
        <v>0</v>
      </c>
      <c r="E251" s="19" t="s">
        <v>338</v>
      </c>
    </row>
    <row r="252" spans="1:5" x14ac:dyDescent="0.25">
      <c r="A252" s="20" t="s">
        <v>345</v>
      </c>
      <c r="B252" s="20"/>
      <c r="C252" s="20"/>
      <c r="D252" s="20"/>
      <c r="E252" s="10"/>
    </row>
    <row r="253" spans="1:5" ht="31.5" x14ac:dyDescent="0.25">
      <c r="A253" s="6" t="s">
        <v>346</v>
      </c>
      <c r="B253" s="1" t="s">
        <v>328</v>
      </c>
      <c r="C253" s="1" t="s">
        <v>329</v>
      </c>
      <c r="D253" s="1">
        <v>0</v>
      </c>
      <c r="E253" s="19" t="s">
        <v>338</v>
      </c>
    </row>
    <row r="254" spans="1:5" ht="31.5" x14ac:dyDescent="0.25">
      <c r="A254" s="6" t="s">
        <v>347</v>
      </c>
      <c r="B254" s="1" t="s">
        <v>331</v>
      </c>
      <c r="C254" s="1" t="s">
        <v>329</v>
      </c>
      <c r="D254" s="1">
        <v>0</v>
      </c>
      <c r="E254" s="19" t="s">
        <v>338</v>
      </c>
    </row>
    <row r="255" spans="1:5" ht="31.5" x14ac:dyDescent="0.25">
      <c r="A255" s="6" t="s">
        <v>348</v>
      </c>
      <c r="B255" s="1" t="s">
        <v>349</v>
      </c>
      <c r="C255" s="1" t="s">
        <v>329</v>
      </c>
      <c r="D255" s="1">
        <v>0</v>
      </c>
      <c r="E255" s="19" t="s">
        <v>338</v>
      </c>
    </row>
    <row r="256" spans="1:5" ht="31.5" x14ac:dyDescent="0.25">
      <c r="A256" s="6" t="s">
        <v>350</v>
      </c>
      <c r="B256" s="1" t="s">
        <v>335</v>
      </c>
      <c r="C256" s="1" t="s">
        <v>15</v>
      </c>
      <c r="D256" s="1">
        <v>0</v>
      </c>
      <c r="E256" s="19" t="s">
        <v>338</v>
      </c>
    </row>
    <row r="257" spans="1:5" x14ac:dyDescent="0.25">
      <c r="A257" s="20" t="s">
        <v>351</v>
      </c>
      <c r="B257" s="20"/>
      <c r="C257" s="20"/>
      <c r="D257" s="20"/>
    </row>
    <row r="258" spans="1:5" x14ac:dyDescent="0.25">
      <c r="A258" s="6" t="s">
        <v>352</v>
      </c>
      <c r="B258" s="1" t="s">
        <v>353</v>
      </c>
      <c r="C258" s="1" t="s">
        <v>329</v>
      </c>
      <c r="D258" s="1">
        <v>5</v>
      </c>
      <c r="E258" s="19" t="s">
        <v>354</v>
      </c>
    </row>
    <row r="259" spans="1:5" x14ac:dyDescent="0.25">
      <c r="A259" s="6" t="s">
        <v>355</v>
      </c>
      <c r="B259" s="1" t="s">
        <v>356</v>
      </c>
      <c r="C259" s="1" t="s">
        <v>329</v>
      </c>
      <c r="D259" s="1">
        <v>0</v>
      </c>
      <c r="E259" s="19" t="s">
        <v>354</v>
      </c>
    </row>
    <row r="260" spans="1:5" ht="31.5" x14ac:dyDescent="0.25">
      <c r="A260" s="6" t="s">
        <v>357</v>
      </c>
      <c r="B260" s="1" t="s">
        <v>358</v>
      </c>
      <c r="C260" s="1" t="s">
        <v>15</v>
      </c>
      <c r="D260" s="1">
        <v>15300</v>
      </c>
      <c r="E260" s="19" t="s">
        <v>354</v>
      </c>
    </row>
    <row r="264" spans="1:5" x14ac:dyDescent="0.25">
      <c r="A264" s="26" t="s">
        <v>360</v>
      </c>
      <c r="B264" s="26"/>
      <c r="D264" s="27" t="s">
        <v>361</v>
      </c>
    </row>
  </sheetData>
  <sheetProtection algorithmName="SHA-512" hashValue="yDVv11svPZWQf7X4pV3OJFTxejxtnzhUmTKDzIeZn8/U3dfm3VJ9D8uZZmL9OkpxUel98IcwiHt4rFZRe4ZwZw==" saltValue="yni3HsqnQp9cg6tzjsJv+Q==" spinCount="100000" sheet="1" objects="1" scenarios="1"/>
  <mergeCells count="9">
    <mergeCell ref="A2:D2"/>
    <mergeCell ref="A8:D8"/>
    <mergeCell ref="A26:D26"/>
    <mergeCell ref="A264:B264"/>
    <mergeCell ref="F85:F86"/>
    <mergeCell ref="A240:D240"/>
    <mergeCell ref="A245:D245"/>
    <mergeCell ref="A252:D252"/>
    <mergeCell ref="A257:D257"/>
  </mergeCells>
  <pageMargins left="0.7" right="0.7" top="0.75" bottom="0.75" header="0.3" footer="0.3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2020-04-06T13:20:02Z</dcterms:modified>
</cp:coreProperties>
</file>