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Лист1!$A$1:$D$260</definedName>
  </definedNames>
  <calcPr calcId="162913"/>
</workbook>
</file>

<file path=xl/calcChain.xml><?xml version="1.0" encoding="utf-8"?>
<calcChain xmlns="http://schemas.openxmlformats.org/spreadsheetml/2006/main">
  <c r="D234" i="1" l="1"/>
  <c r="F231" i="1"/>
  <c r="E111" i="1"/>
  <c r="D15" i="1"/>
  <c r="D14" i="1"/>
  <c r="D13" i="1"/>
  <c r="D11" i="1" l="1"/>
  <c r="D10" i="1"/>
  <c r="D9" i="1"/>
  <c r="D82" i="1" l="1"/>
  <c r="E153" i="1" l="1"/>
  <c r="D156" i="1" s="1"/>
  <c r="E123" i="1"/>
  <c r="E89" i="1"/>
  <c r="E60" i="1"/>
  <c r="E28" i="1"/>
  <c r="D72" i="1" l="1"/>
  <c r="D146" i="1"/>
  <c r="D160" i="1" l="1"/>
  <c r="D150" i="1"/>
  <c r="D152" i="1" l="1"/>
  <c r="D206" i="1"/>
  <c r="D84" i="1" l="1"/>
  <c r="D76" i="1" l="1"/>
  <c r="D230" i="1"/>
  <c r="D226" i="1"/>
  <c r="D222" i="1"/>
  <c r="D218" i="1"/>
  <c r="D214" i="1"/>
  <c r="D202" i="1"/>
  <c r="D192" i="1"/>
  <c r="D188" i="1"/>
  <c r="D184" i="1"/>
  <c r="D180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4" i="1"/>
  <c r="D235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<sst xmlns="http://schemas.openxmlformats.org/spreadsheetml/2006/main" count="932" uniqueCount="370">
  <si>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</si>
  <si>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</si>
  <si>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</si>
  <si>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</si>
  <si>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</si>
  <si>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</si>
  <si>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</si>
  <si>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</si>
  <si>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</si>
  <si>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</si>
  <si>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</si>
  <si>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</si>
  <si>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</si>
  <si>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</si>
  <si>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</si>
  <si>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</si>
  <si>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</si>
  <si>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</si>
  <si>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</si>
  <si>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</si>
  <si>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</si>
  <si>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</si>
  <si>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</si>
  <si>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</si>
  <si>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</si>
  <si>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</si>
  <si>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</si>
  <si>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</si>
  <si>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</si>
  <si>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</si>
  <si>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</si>
  <si>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</si>
  <si>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</si>
  <si>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</si>
  <si>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</si>
  <si>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</si>
  <si>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</si>
  <si>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</si>
  <si>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</si>
  <si>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</si>
  <si>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</si>
  <si>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</si>
  <si>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</si>
  <si>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</si>
  <si>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</si>
  <si>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</si>
  <si>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</si>
  <si>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</si>
  <si>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</si>
  <si>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</si>
  <si>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</si>
  <si>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</si>
  <si>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</si>
  <si>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</si>
  <si>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</si>
  <si>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</si>
  <si>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</si>
  <si>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</si>
  <si>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</si>
  <si>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</si>
  <si>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</si>
  <si>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</si>
  <si>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</si>
  <si>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</si>
  <si>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</si>
  <si>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</si>
  <si>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</si>
  <si>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</si>
  <si>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</si>
  <si>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</si>
  <si>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</si>
  <si>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</si>
  <si>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</si>
  <si>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</si>
  <si>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</si>
  <si>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</si>
  <si>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</si>
  <si>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</si>
  <si>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</si>
  <si>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</si>
  <si>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</si>
  <si>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</si>
  <si>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</si>
  <si>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</si>
  <si>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</si>
  <si>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</si>
  <si>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</si>
  <si>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</si>
  <si>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</si>
  <si>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</si>
  <si>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</si>
  <si>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</si>
  <si>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</si>
  <si>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</si>
  <si>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</si>
  <si>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</si>
  <si>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</si>
  <si>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</si>
  <si>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</si>
  <si>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</si>
  <si>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</si>
  <si>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</si>
  <si>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</si>
  <si>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</si>
  <si>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</si>
  <si>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</si>
  <si>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</si>
  <si>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</si>
  <si>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</si>
  <si>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</si>
  <si>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</si>
  <si>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</si>
  <si>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</si>
  <si>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</si>
  <si>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</si>
  <si>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</si>
  <si>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</si>
  <si>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</si>
  <si>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</si>
  <si>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</si>
  <si>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</si>
  <si>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</si>
  <si>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</si>
  <si>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</si>
  <si>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</si>
  <si>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</si>
  <si>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</si>
  <si>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</si>
  <si>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</si>
  <si>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</si>
  <si>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</si>
  <si>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</si>
  <si>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</si>
  <si>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</si>
  <si>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</si>
  <si>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</si>
  <si>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</si>
  <si>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</si>
  <si>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</si>
  <si>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</si>
  <si>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</si>
  <si>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</si>
  <si>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</si>
  <si>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</si>
  <si>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</si>
  <si>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</si>
  <si>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</si>
  <si>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</si>
  <si>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</si>
  <si>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</si>
  <si>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</si>
  <si>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</si>
  <si>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</si>
  <si>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</si>
  <si>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</si>
  <si>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</si>
  <si>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</si>
  <si>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</si>
  <si>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</si>
  <si>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</si>
  <si>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</si>
  <si>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</si>
  <si>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</si>
  <si>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</si>
  <si>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</si>
  <si>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</si>
  <si>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</si>
  <si>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</si>
  <si>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</si>
  <si>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</si>
  <si>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</si>
  <si>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</si>
  <si>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</si>
  <si>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</si>
  <si>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</si>
  <si>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</si>
  <si>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</si>
  <si>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</si>
  <si>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</si>
  <si>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</si>
  <si>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</si>
  <si>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</si>
  <si>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</si>
  <si>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</si>
  <si>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</si>
  <si>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</si>
  <si>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</si>
  <si>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</si>
  <si>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</si>
  <si>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</si>
  <si>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</si>
  <si>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</si>
  <si>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</si>
  <si>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</si>
  <si>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</si>
  <si>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</si>
  <si>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</si>
  <si>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</si>
  <si>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</si>
  <si>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</si>
  <si>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</si>
  <si>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</si>
  <si>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</si>
  <si>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</si>
  <si>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</si>
  <si>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</si>
  <si>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</si>
  <si>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</si>
  <si>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</si>
  <si>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</si>
  <si>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</si>
  <si>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</si>
  <si>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</si>
  <si>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</si>
  <si>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</si>
  <si>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</si>
  <si>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</si>
  <si>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</si>
  <si>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</si>
  <si>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</si>
  <si>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</si>
  <si>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</si>
  <si>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</si>
  <si>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</si>
  <si>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</si>
  <si>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</si>
  <si>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</si>
  <si>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</si>
  <si>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</si>
  <si>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</si>
  <si>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</si>
  <si>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</si>
  <si>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</si>
  <si>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</si>
  <si>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</si>
  <si>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</si>
  <si>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</si>
  <si>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</si>
  <si>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</si>
  <si>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</si>
  <si>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</si>
  <si>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</si>
  <si>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</si>
  <si>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</si>
  <si>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</si>
  <si>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</si>
  <si>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</si>
  <si>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</si>
  <si>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</si>
  <si>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</si>
  <si>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</si>
  <si>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</si>
  <si>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</si>
  <si>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</si>
  <si>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</si>
  <si>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</si>
  <si>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</si>
  <si>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</si>
  <si>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</si>
  <si>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</si>
  <si>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</si>
  <si>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</si>
  <si>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</si>
  <si>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</si>
  <si>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</si>
  <si>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</si>
  <si>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</si>
  <si>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</si>
  <si>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</si>
  <si>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</si>
  <si>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</si>
  <si>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</si>
  <si>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</si>
  <si>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</si>
  <si>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</si>
  <si>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</si>
  <si>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</si>
  <si>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</si>
  <si>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</si>
  <si>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</si>
  <si>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</si>
  <si>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</si>
  <si>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</si>
  <si>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</si>
  <si>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</si>
  <si>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</si>
  <si>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</si>
  <si>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</si>
  <si>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</si>
  <si>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</si>
  <si>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</si>
  <si>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</si>
  <si>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</si>
  <si>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</si>
  <si>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</si>
  <si>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</si>
  <si>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</si>
  <si>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</si>
  <si>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</si>
  <si>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</si>
  <si>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</si>
  <si>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</si>
  <si>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</si>
  <si>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</si>
  <si>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</si>
  <si>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</si>
  <si>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</si>
  <si>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</si>
  <si>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</si>
  <si>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</si>
  <si>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</si>
  <si>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</si>
  <si>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</si>
  <si>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</si>
  <si>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</si>
  <si>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</si>
  <si>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</si>
  <si>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</si>
  <si>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</si>
  <si>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</si>
  <si>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</si>
  <si>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</si>
  <si>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</si>
  <si>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</si>
  <si>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</si>
  <si>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</si>
  <si>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</si>
  <si>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</si>
  <si>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</si>
  <si>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</si>
  <si>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</si>
  <si>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</si>
  <si>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</si>
  <si>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</si>
  <si>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</si>
  <si>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</si>
  <si>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</si>
  <si>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</si>
  <si>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</si>
  <si>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</si>
  <si>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</si>
  <si>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</si>
  <si>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</si>
  <si>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</si>
  <si>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</si>
  <si>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</si>
  <si>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</si>
  <si>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</si>
  <si>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</si>
  <si>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</si>
  <si>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</si>
  <si>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</si>
  <si>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</si>
  <si>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</si>
  <si>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</si>
  <si>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</si>
  <si>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</si>
  <si>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</si>
  <si>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</si>
  <si>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</si>
  <si>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</si>
  <si>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</si>
  <si>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</si>
  <si>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</si>
  <si>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</si>
  <si>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</si>
  <si>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по дому №54                            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</si>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</sst>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54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1081.6600000000001</v>
          </cell>
        </row>
        <row r="24">
          <cell r="D24">
            <v>-54886.588038514681</v>
          </cell>
        </row>
        <row r="25">
          <cell r="D25">
            <v>953.65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U4">
            <v>285.5</v>
          </cell>
        </row>
        <row r="39">
          <cell r="FU39">
            <v>0.332312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5">
          <cell r="I35">
            <v>1081.6600000000001</v>
          </cell>
          <cell r="P35">
            <v>2672.2799999999997</v>
          </cell>
          <cell r="U35">
            <v>3032.0099999999998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9">
          <cell r="GW1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0">
          <cell r="MY70">
            <v>298.53511428571426</v>
          </cell>
        </row>
      </sheetData>
      <sheetData sheetId="1">
        <row r="64">
          <cell r="AQ64">
            <v>340.45874999999995</v>
          </cell>
        </row>
      </sheetData>
      <sheetData sheetId="2">
        <row r="70">
          <cell r="JU70">
            <v>178.52396571428571</v>
          </cell>
        </row>
      </sheetData>
      <sheetData sheetId="3">
        <row r="64">
          <cell r="LM64">
            <v>10.519451428571429</v>
          </cell>
        </row>
      </sheetData>
      <sheetData sheetId="4">
        <row r="64">
          <cell r="X64">
            <v>0</v>
          </cell>
        </row>
      </sheetData>
      <sheetData sheetId="5">
        <row r="64">
          <cell r="BB64">
            <v>105.77775</v>
          </cell>
        </row>
      </sheetData>
      <sheetData sheetId="6">
        <row r="64">
          <cell r="UY64">
            <v>222.46649428571422</v>
          </cell>
        </row>
      </sheetData>
      <sheetData sheetId="7"/>
      <sheetData sheetId="8">
        <row r="64">
          <cell r="M64">
            <v>0</v>
          </cell>
        </row>
      </sheetData>
      <sheetData sheetId="9">
        <row r="64">
          <cell r="M6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16268.778971999998</v>
          </cell>
        </row>
        <row r="124">
          <cell r="FU124">
            <v>17797.401930000007</v>
          </cell>
        </row>
        <row r="125">
          <cell r="FU125">
            <v>4198.2204000000002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abSelected="1" view="pageBreakPreview" zoomScale="80" zoomScaleNormal="90" zoomScaleSheetLayoutView="80" workbookViewId="0"/>
  </sheetViews>
  <sheetFormatPr defaultRowHeight="15.75" x14ac:dyDescent="0.25"/>
  <cols>
    <col min="1" max="1" width="9.140625" style="23"/>
    <col min="2" max="2" width="62.42578125" style="19" customWidth="1"/>
    <col min="3" max="3" width="29.57031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10" width="9.140625" style="19" hidden="1" customWidth="1"/>
    <col min="11" max="16" width="0" style="19" hidden="1" customWidth="1"/>
    <col min="17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4" t="s">
        <v>366</v>
      </c>
      <c r="B2" s="24"/>
      <c r="C2" s="24"/>
      <c r="D2" s="24"/>
      <c r="E2" s="19">
        <v>285.5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369</v>
      </c>
    </row>
    <row r="8" spans="1:22" ht="42.75" customHeight="1" x14ac:dyDescent="0.25">
      <c r="A8" s="21" t="s">
        <v>12</v>
      </c>
      <c r="B8" s="21"/>
      <c r="C8" s="21"/>
      <c r="D8" s="21"/>
    </row>
    <row r="9" spans="1:22" x14ac:dyDescent="0.25">
      <c r="A9" s="6" t="s">
        <v>13</v>
      </c>
      <c r="B9" s="1" t="s">
        <v>14</v>
      </c>
      <c r="C9" s="1" t="s">
        <v>15</v>
      </c>
      <c r="D9" s="18">
        <f>[1]Лист1!$D$23</f>
        <v>1081.6600000000001</v>
      </c>
      <c r="E9" s="19" t="s">
        <v>364</v>
      </c>
    </row>
    <row r="10" spans="1:22" x14ac:dyDescent="0.25">
      <c r="A10" s="6" t="s">
        <v>16</v>
      </c>
      <c r="B10" s="1" t="s">
        <v>17</v>
      </c>
      <c r="C10" s="1" t="s">
        <v>15</v>
      </c>
      <c r="D10" s="18">
        <f>[1]Лист1!$D$24</f>
        <v>-54886.588038514681</v>
      </c>
      <c r="E10" s="19" t="s">
        <v>364</v>
      </c>
      <c r="F10" s="17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[1]Лист1!$D$25</f>
        <v>953.65</v>
      </c>
      <c r="E11" s="19" t="s">
        <v>364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38264.401302000006</v>
      </c>
      <c r="E12" s="19" t="s">
        <v>365</v>
      </c>
    </row>
    <row r="13" spans="1:22" x14ac:dyDescent="0.25">
      <c r="A13" s="6" t="s">
        <v>22</v>
      </c>
      <c r="B13" s="25" t="s">
        <v>23</v>
      </c>
      <c r="C13" s="1" t="s">
        <v>15</v>
      </c>
      <c r="D13" s="7">
        <f>'[6]ГУК 2019'!$FU$124</f>
        <v>17797.401930000007</v>
      </c>
      <c r="E13" s="19" t="s">
        <v>365</v>
      </c>
    </row>
    <row r="14" spans="1:22" x14ac:dyDescent="0.25">
      <c r="A14" s="6" t="s">
        <v>24</v>
      </c>
      <c r="B14" s="25" t="s">
        <v>25</v>
      </c>
      <c r="C14" s="1" t="s">
        <v>15</v>
      </c>
      <c r="D14" s="7">
        <f>'[6]ГУК 2019'!$FU$123</f>
        <v>16268.778971999998</v>
      </c>
      <c r="E14" s="19" t="s">
        <v>365</v>
      </c>
    </row>
    <row r="15" spans="1:22" x14ac:dyDescent="0.25">
      <c r="A15" s="6" t="s">
        <v>26</v>
      </c>
      <c r="B15" s="25" t="s">
        <v>27</v>
      </c>
      <c r="C15" s="1" t="s">
        <v>15</v>
      </c>
      <c r="D15" s="7">
        <f>'[6]ГУК 2019'!$FU$125</f>
        <v>4198.2204000000002</v>
      </c>
      <c r="E15" s="19" t="s">
        <v>365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26">
        <f>D17</f>
        <v>29748.951302000009</v>
      </c>
      <c r="E16" s="19">
        <v>29877.63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26">
        <f>D12-D25+D240+D256</f>
        <v>29748.951302000009</v>
      </c>
      <c r="E17" s="19" t="s">
        <v>364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25">
        <v>0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25">
        <v>0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25">
        <v>0</v>
      </c>
      <c r="E20" s="19" t="s">
        <v>364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25">
        <v>0</v>
      </c>
      <c r="E21" s="19" t="s">
        <v>364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26">
        <f>D16+D10+D9</f>
        <v>-24055.976736514673</v>
      </c>
      <c r="E22" s="19" t="s">
        <v>364</v>
      </c>
    </row>
    <row r="23" spans="1:22" x14ac:dyDescent="0.25">
      <c r="A23" s="25" t="s">
        <v>42</v>
      </c>
      <c r="B23" s="25" t="s">
        <v>43</v>
      </c>
      <c r="C23" s="25" t="s">
        <v>15</v>
      </c>
      <c r="D23" s="26">
        <v>0</v>
      </c>
      <c r="E23" s="19" t="s">
        <v>364</v>
      </c>
    </row>
    <row r="24" spans="1:22" x14ac:dyDescent="0.25">
      <c r="A24" s="25" t="s">
        <v>44</v>
      </c>
      <c r="B24" s="25" t="s">
        <v>45</v>
      </c>
      <c r="C24" s="25" t="s">
        <v>15</v>
      </c>
      <c r="D24" s="26">
        <f>D22-D235</f>
        <v>-57366.027648514675</v>
      </c>
      <c r="E24" s="19" t="s">
        <v>364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6">
        <v>359.17</v>
      </c>
      <c r="E25" s="19" t="s">
        <v>364</v>
      </c>
    </row>
    <row r="26" spans="1:22" ht="35.25" customHeight="1" x14ac:dyDescent="0.25">
      <c r="A26" s="21" t="s">
        <v>48</v>
      </c>
      <c r="B26" s="21"/>
      <c r="C26" s="21"/>
      <c r="D26" s="21"/>
    </row>
    <row r="27" spans="1:22" s="5" customFormat="1" ht="31.5" x14ac:dyDescent="0.25">
      <c r="A27" s="20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">
        <f>E28</f>
        <v>3032.0099999999998</v>
      </c>
      <c r="E28" s="16">
        <f>'[3]2018 непоср.'!$U$35</f>
        <v>3032.0099999999998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364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</v>
      </c>
    </row>
    <row r="33" spans="1:22" s="5" customFormat="1" ht="31.5" x14ac:dyDescent="0.25">
      <c r="A33" s="20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8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8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0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E60</f>
        <v>2672.2799999999997</v>
      </c>
      <c r="E60" s="16">
        <f>'[3]2018 непоср.'!$P$35</f>
        <v>2672.2799999999997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364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9.36</v>
      </c>
    </row>
    <row r="65" spans="1:22" s="5" customFormat="1" x14ac:dyDescent="0.25">
      <c r="A65" s="20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4198.22</v>
      </c>
      <c r="E66" s="19">
        <v>4198.22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364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14.704798598949212</v>
      </c>
    </row>
    <row r="71" spans="1:22" s="5" customFormat="1" ht="31.5" x14ac:dyDescent="0.25">
      <c r="A71" s="20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2153.9499999999998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7">
        <v>2153.9499999999998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7.5444833625218912</v>
      </c>
    </row>
    <row r="77" spans="1:22" s="5" customFormat="1" ht="31.5" x14ac:dyDescent="0.25">
      <c r="A77" s="20" t="s">
        <v>128</v>
      </c>
      <c r="B77" s="3" t="s">
        <v>50</v>
      </c>
      <c r="C77" s="3" t="s">
        <v>7</v>
      </c>
      <c r="D77" s="3" t="s">
        <v>129</v>
      </c>
      <c r="E77" s="16">
        <v>474.15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474.15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135</v>
      </c>
    </row>
    <row r="82" spans="1:22" x14ac:dyDescent="0.25">
      <c r="A82" s="6" t="s">
        <v>136</v>
      </c>
      <c r="B82" s="1" t="s">
        <v>63</v>
      </c>
      <c r="C82" s="1" t="s">
        <v>15</v>
      </c>
      <c r="D82" s="8">
        <f>E77/F77</f>
        <v>59.268749999999997</v>
      </c>
    </row>
    <row r="83" spans="1:22" s="5" customFormat="1" ht="47.25" x14ac:dyDescent="0.25">
      <c r="A83" s="20" t="s">
        <v>138</v>
      </c>
      <c r="B83" s="3" t="s">
        <v>50</v>
      </c>
      <c r="C83" s="3" t="s">
        <v>7</v>
      </c>
      <c r="D83" s="3" t="s">
        <v>139</v>
      </c>
      <c r="E83" s="19"/>
      <c r="F83" s="1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141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142</v>
      </c>
      <c r="B85" s="1" t="s">
        <v>55</v>
      </c>
      <c r="C85" s="1" t="s">
        <v>7</v>
      </c>
      <c r="D85" s="1" t="s">
        <v>143</v>
      </c>
      <c r="E85" s="19">
        <v>0</v>
      </c>
      <c r="F85" s="22"/>
    </row>
    <row r="86" spans="1:22" x14ac:dyDescent="0.25">
      <c r="A86" s="6" t="s">
        <v>144</v>
      </c>
      <c r="B86" s="1" t="s">
        <v>58</v>
      </c>
      <c r="C86" s="1" t="s">
        <v>7</v>
      </c>
      <c r="D86" s="1" t="s">
        <v>112</v>
      </c>
      <c r="F86" s="22"/>
    </row>
    <row r="87" spans="1:22" x14ac:dyDescent="0.25">
      <c r="A87" s="6" t="s">
        <v>145</v>
      </c>
      <c r="B87" s="1" t="s">
        <v>3</v>
      </c>
      <c r="C87" s="1" t="s">
        <v>7</v>
      </c>
      <c r="D87" s="1" t="s">
        <v>146</v>
      </c>
    </row>
    <row r="88" spans="1:22" ht="31.5" x14ac:dyDescent="0.25">
      <c r="A88" s="6" t="s">
        <v>147</v>
      </c>
      <c r="B88" s="1" t="s">
        <v>63</v>
      </c>
      <c r="C88" s="1" t="s">
        <v>15</v>
      </c>
      <c r="D88" s="8">
        <v>0</v>
      </c>
      <c r="F88" s="1" t="s">
        <v>140</v>
      </c>
    </row>
    <row r="89" spans="1:22" ht="31.5" x14ac:dyDescent="0.25">
      <c r="A89" s="6" t="s">
        <v>148</v>
      </c>
      <c r="B89" s="1" t="s">
        <v>55</v>
      </c>
      <c r="C89" s="1" t="s">
        <v>7</v>
      </c>
      <c r="D89" s="1" t="s">
        <v>149</v>
      </c>
      <c r="E89" s="16">
        <f>'[4]Выполненные работы 2018 г.'!$GW$119</f>
        <v>0</v>
      </c>
      <c r="F89" s="1">
        <f>F84</f>
        <v>0</v>
      </c>
    </row>
    <row r="90" spans="1:22" x14ac:dyDescent="0.25">
      <c r="A90" s="6" t="s">
        <v>150</v>
      </c>
      <c r="B90" s="1" t="s">
        <v>58</v>
      </c>
      <c r="C90" s="1" t="s">
        <v>7</v>
      </c>
      <c r="D90" s="1" t="s">
        <v>151</v>
      </c>
    </row>
    <row r="91" spans="1:22" x14ac:dyDescent="0.25">
      <c r="A91" s="6" t="s">
        <v>152</v>
      </c>
      <c r="B91" s="1" t="s">
        <v>3</v>
      </c>
      <c r="C91" s="1" t="s">
        <v>7</v>
      </c>
      <c r="D91" s="1" t="s">
        <v>146</v>
      </c>
    </row>
    <row r="92" spans="1:22" x14ac:dyDescent="0.25">
      <c r="A92" s="6" t="s">
        <v>153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20" t="s">
        <v>154</v>
      </c>
      <c r="B93" s="3" t="s">
        <v>50</v>
      </c>
      <c r="C93" s="3" t="s">
        <v>7</v>
      </c>
      <c r="D93" s="3" t="s">
        <v>155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156</v>
      </c>
      <c r="B94" s="1" t="s">
        <v>53</v>
      </c>
      <c r="C94" s="1" t="s">
        <v>15</v>
      </c>
      <c r="D94" s="7">
        <f>E95+E99+E103+E107+E111+E115+E119+E123+E127+E131+E135+E139+E147+E143</f>
        <v>1417.9299999999998</v>
      </c>
    </row>
    <row r="95" spans="1:22" ht="31.5" x14ac:dyDescent="0.25">
      <c r="A95" s="6" t="s">
        <v>157</v>
      </c>
      <c r="B95" s="1" t="s">
        <v>55</v>
      </c>
      <c r="C95" s="1" t="s">
        <v>7</v>
      </c>
      <c r="D95" s="1" t="s">
        <v>158</v>
      </c>
      <c r="E95" s="17">
        <v>0</v>
      </c>
    </row>
    <row r="96" spans="1:22" x14ac:dyDescent="0.25">
      <c r="A96" s="6" t="s">
        <v>159</v>
      </c>
      <c r="B96" s="1" t="s">
        <v>58</v>
      </c>
      <c r="C96" s="1" t="s">
        <v>7</v>
      </c>
      <c r="D96" s="1" t="s">
        <v>137</v>
      </c>
    </row>
    <row r="97" spans="1:5" x14ac:dyDescent="0.25">
      <c r="A97" s="6" t="s">
        <v>160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161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162</v>
      </c>
      <c r="B99" s="1" t="s">
        <v>55</v>
      </c>
      <c r="C99" s="1" t="s">
        <v>7</v>
      </c>
      <c r="D99" s="1" t="s">
        <v>163</v>
      </c>
      <c r="E99" s="16">
        <v>0</v>
      </c>
    </row>
    <row r="100" spans="1:5" x14ac:dyDescent="0.25">
      <c r="A100" s="6" t="s">
        <v>164</v>
      </c>
      <c r="B100" s="1" t="s">
        <v>58</v>
      </c>
      <c r="C100" s="1" t="s">
        <v>7</v>
      </c>
      <c r="D100" s="1" t="s">
        <v>165</v>
      </c>
    </row>
    <row r="101" spans="1:5" x14ac:dyDescent="0.25">
      <c r="A101" s="6" t="s">
        <v>166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167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168</v>
      </c>
      <c r="B103" s="1" t="s">
        <v>55</v>
      </c>
      <c r="C103" s="1" t="s">
        <v>7</v>
      </c>
      <c r="D103" s="1" t="s">
        <v>169</v>
      </c>
      <c r="E103" s="16">
        <v>196.05</v>
      </c>
    </row>
    <row r="104" spans="1:5" x14ac:dyDescent="0.25">
      <c r="A104" s="6" t="s">
        <v>170</v>
      </c>
      <c r="B104" s="1" t="s">
        <v>58</v>
      </c>
      <c r="C104" s="1" t="s">
        <v>7</v>
      </c>
      <c r="D104" s="1" t="s">
        <v>171</v>
      </c>
    </row>
    <row r="105" spans="1:5" x14ac:dyDescent="0.25">
      <c r="A105" s="6" t="s">
        <v>172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173</v>
      </c>
      <c r="B106" s="1" t="s">
        <v>63</v>
      </c>
      <c r="C106" s="1" t="s">
        <v>15</v>
      </c>
      <c r="D106" s="8">
        <f>E103/E2</f>
        <v>0.68669001751313485</v>
      </c>
    </row>
    <row r="107" spans="1:5" ht="31.5" x14ac:dyDescent="0.25">
      <c r="A107" s="6" t="s">
        <v>174</v>
      </c>
      <c r="B107" s="1" t="s">
        <v>55</v>
      </c>
      <c r="C107" s="1" t="s">
        <v>7</v>
      </c>
      <c r="D107" s="1" t="s">
        <v>175</v>
      </c>
      <c r="E107" s="17">
        <v>241.7</v>
      </c>
    </row>
    <row r="108" spans="1:5" x14ac:dyDescent="0.25">
      <c r="A108" s="6" t="s">
        <v>176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178</v>
      </c>
      <c r="B110" s="1" t="s">
        <v>63</v>
      </c>
      <c r="C110" s="1" t="s">
        <v>15</v>
      </c>
      <c r="D110" s="8">
        <f>E107/E2</f>
        <v>0.84658493870402796</v>
      </c>
    </row>
    <row r="111" spans="1:5" ht="47.25" x14ac:dyDescent="0.25">
      <c r="A111" s="6" t="s">
        <v>179</v>
      </c>
      <c r="B111" s="1" t="s">
        <v>55</v>
      </c>
      <c r="C111" s="1" t="s">
        <v>7</v>
      </c>
      <c r="D111" s="1" t="s">
        <v>180</v>
      </c>
      <c r="E111" s="17">
        <f>100.89</f>
        <v>100.89</v>
      </c>
    </row>
    <row r="112" spans="1:5" x14ac:dyDescent="0.25">
      <c r="A112" s="6" t="s">
        <v>181</v>
      </c>
      <c r="B112" s="1" t="s">
        <v>58</v>
      </c>
      <c r="C112" s="1" t="s">
        <v>7</v>
      </c>
      <c r="D112" s="1" t="s">
        <v>182</v>
      </c>
    </row>
    <row r="113" spans="1:5" x14ac:dyDescent="0.25">
      <c r="A113" s="6" t="s">
        <v>183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184</v>
      </c>
      <c r="B114" s="1" t="s">
        <v>63</v>
      </c>
      <c r="C114" s="1" t="s">
        <v>15</v>
      </c>
      <c r="D114" s="8">
        <f>E111/E2</f>
        <v>0.35338003502626969</v>
      </c>
    </row>
    <row r="115" spans="1:5" ht="31.5" x14ac:dyDescent="0.25">
      <c r="A115" s="6" t="s">
        <v>185</v>
      </c>
      <c r="B115" s="1" t="s">
        <v>55</v>
      </c>
      <c r="C115" s="1" t="s">
        <v>7</v>
      </c>
      <c r="D115" s="1" t="s">
        <v>186</v>
      </c>
      <c r="E115" s="16">
        <v>486.21</v>
      </c>
    </row>
    <row r="116" spans="1:5" x14ac:dyDescent="0.25">
      <c r="A116" s="6" t="s">
        <v>187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188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189</v>
      </c>
      <c r="B118" s="1" t="s">
        <v>63</v>
      </c>
      <c r="C118" s="1" t="s">
        <v>15</v>
      </c>
      <c r="D118" s="8">
        <f>E115/E2</f>
        <v>1.7030122591943957</v>
      </c>
    </row>
    <row r="119" spans="1:5" ht="31.5" x14ac:dyDescent="0.25">
      <c r="A119" s="6" t="s">
        <v>190</v>
      </c>
      <c r="B119" s="1" t="s">
        <v>55</v>
      </c>
      <c r="C119" s="1" t="s">
        <v>7</v>
      </c>
      <c r="D119" s="1" t="s">
        <v>191</v>
      </c>
      <c r="E119" s="16">
        <v>0</v>
      </c>
    </row>
    <row r="120" spans="1:5" x14ac:dyDescent="0.25">
      <c r="A120" s="6" t="s">
        <v>192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193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194</v>
      </c>
      <c r="B122" s="1" t="s">
        <v>63</v>
      </c>
      <c r="C122" s="1" t="s">
        <v>15</v>
      </c>
      <c r="D122" s="8">
        <f>E119/E2</f>
        <v>0</v>
      </c>
    </row>
    <row r="123" spans="1:5" ht="31.5" x14ac:dyDescent="0.25">
      <c r="A123" s="6" t="s">
        <v>195</v>
      </c>
      <c r="B123" s="1" t="s">
        <v>55</v>
      </c>
      <c r="C123" s="1" t="s">
        <v>7</v>
      </c>
      <c r="D123" s="1" t="s">
        <v>196</v>
      </c>
      <c r="E123" s="16">
        <f>'[5]Ликвид налед'!$X$64</f>
        <v>0</v>
      </c>
    </row>
    <row r="124" spans="1:5" x14ac:dyDescent="0.25">
      <c r="A124" s="6" t="s">
        <v>197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199</v>
      </c>
      <c r="B126" s="1" t="s">
        <v>63</v>
      </c>
      <c r="C126" s="1" t="s">
        <v>15</v>
      </c>
      <c r="D126" s="8">
        <f>E123/E2</f>
        <v>0</v>
      </c>
    </row>
    <row r="127" spans="1:5" ht="31.5" x14ac:dyDescent="0.25">
      <c r="A127" s="6" t="s">
        <v>200</v>
      </c>
      <c r="B127" s="1" t="s">
        <v>55</v>
      </c>
      <c r="C127" s="1" t="s">
        <v>7</v>
      </c>
      <c r="D127" s="1" t="s">
        <v>201</v>
      </c>
      <c r="E127" s="16">
        <v>97.47</v>
      </c>
    </row>
    <row r="128" spans="1:5" x14ac:dyDescent="0.25">
      <c r="A128" s="6" t="s">
        <v>202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204</v>
      </c>
      <c r="B130" s="1" t="s">
        <v>63</v>
      </c>
      <c r="C130" s="1" t="s">
        <v>15</v>
      </c>
      <c r="D130" s="8">
        <f>E127/E2</f>
        <v>0.34140105078809108</v>
      </c>
    </row>
    <row r="131" spans="1:6" ht="31.5" x14ac:dyDescent="0.25">
      <c r="A131" s="6" t="s">
        <v>205</v>
      </c>
      <c r="B131" s="1" t="s">
        <v>55</v>
      </c>
      <c r="C131" s="1" t="s">
        <v>7</v>
      </c>
      <c r="D131" s="8" t="s">
        <v>206</v>
      </c>
      <c r="E131" s="19">
        <v>0</v>
      </c>
    </row>
    <row r="132" spans="1:6" x14ac:dyDescent="0.25">
      <c r="A132" s="6" t="s">
        <v>207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208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209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210</v>
      </c>
      <c r="B135" s="1" t="s">
        <v>55</v>
      </c>
      <c r="C135" s="1" t="s">
        <v>7</v>
      </c>
      <c r="D135" s="8" t="s">
        <v>211</v>
      </c>
      <c r="E135" s="19">
        <v>0</v>
      </c>
    </row>
    <row r="136" spans="1:6" x14ac:dyDescent="0.25">
      <c r="A136" s="6" t="s">
        <v>212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214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215</v>
      </c>
      <c r="B139" s="1" t="s">
        <v>55</v>
      </c>
      <c r="C139" s="1" t="s">
        <v>7</v>
      </c>
      <c r="D139" s="8" t="s">
        <v>216</v>
      </c>
      <c r="E139" s="19">
        <v>0</v>
      </c>
    </row>
    <row r="140" spans="1:6" x14ac:dyDescent="0.25">
      <c r="A140" s="6" t="s">
        <v>217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218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219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363</v>
      </c>
      <c r="E143" s="16">
        <v>295.61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1.0354115586690018</v>
      </c>
      <c r="F146" s="10"/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19">
        <v>0</v>
      </c>
      <c r="F147" s="11"/>
      <c r="G147" s="12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224</v>
      </c>
      <c r="F149" s="10"/>
    </row>
    <row r="150" spans="1:7" x14ac:dyDescent="0.25">
      <c r="A150" s="6" t="s">
        <v>225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0" t="s">
        <v>226</v>
      </c>
      <c r="B151" s="3" t="s">
        <v>50</v>
      </c>
      <c r="C151" s="3" t="s">
        <v>7</v>
      </c>
      <c r="D151" s="3" t="s">
        <v>227</v>
      </c>
    </row>
    <row r="152" spans="1:7" x14ac:dyDescent="0.25">
      <c r="A152" s="6" t="s">
        <v>228</v>
      </c>
      <c r="B152" s="1" t="s">
        <v>53</v>
      </c>
      <c r="C152" s="1" t="s">
        <v>15</v>
      </c>
      <c r="D152" s="7">
        <f>E153+E157+E161+E165+E169+E173+E177+E181+E185+E189</f>
        <v>9064.0109119999997</v>
      </c>
    </row>
    <row r="153" spans="1:7" ht="31.5" x14ac:dyDescent="0.25">
      <c r="A153" s="6" t="s">
        <v>229</v>
      </c>
      <c r="B153" s="1" t="s">
        <v>55</v>
      </c>
      <c r="C153" s="1" t="s">
        <v>7</v>
      </c>
      <c r="D153" s="1" t="s">
        <v>230</v>
      </c>
      <c r="E153" s="16">
        <f>'[2]гук(2016)'!$FU$39*12*'[2]гук(2016)'!$FU$4</f>
        <v>1138.500912</v>
      </c>
      <c r="F153" s="19">
        <v>1</v>
      </c>
    </row>
    <row r="154" spans="1:7" x14ac:dyDescent="0.25">
      <c r="A154" s="6" t="s">
        <v>231</v>
      </c>
      <c r="B154" s="1" t="s">
        <v>58</v>
      </c>
      <c r="C154" s="1" t="s">
        <v>7</v>
      </c>
      <c r="D154" s="1" t="s">
        <v>232</v>
      </c>
    </row>
    <row r="155" spans="1:7" x14ac:dyDescent="0.25">
      <c r="A155" s="6" t="s">
        <v>233</v>
      </c>
      <c r="B155" s="1" t="s">
        <v>3</v>
      </c>
      <c r="C155" s="1" t="s">
        <v>7</v>
      </c>
      <c r="D155" s="1" t="s">
        <v>135</v>
      </c>
    </row>
    <row r="156" spans="1:7" x14ac:dyDescent="0.25">
      <c r="A156" s="6" t="s">
        <v>234</v>
      </c>
      <c r="B156" s="1" t="s">
        <v>63</v>
      </c>
      <c r="C156" s="1" t="s">
        <v>15</v>
      </c>
      <c r="D156" s="8">
        <f>E153/F153</f>
        <v>1138.500912</v>
      </c>
    </row>
    <row r="157" spans="1:7" ht="31.5" x14ac:dyDescent="0.25">
      <c r="A157" s="6"/>
      <c r="B157" s="1" t="s">
        <v>55</v>
      </c>
      <c r="C157" s="1" t="s">
        <v>7</v>
      </c>
      <c r="D157" s="1" t="s">
        <v>235</v>
      </c>
      <c r="E157" s="19">
        <v>0</v>
      </c>
    </row>
    <row r="158" spans="1:7" x14ac:dyDescent="0.25">
      <c r="A158" s="6"/>
      <c r="B158" s="1" t="s">
        <v>58</v>
      </c>
      <c r="C158" s="1" t="s">
        <v>7</v>
      </c>
      <c r="D158" s="1" t="s">
        <v>232</v>
      </c>
    </row>
    <row r="159" spans="1:7" x14ac:dyDescent="0.25">
      <c r="A159" s="6"/>
      <c r="B159" s="1" t="s">
        <v>3</v>
      </c>
      <c r="C159" s="1" t="s">
        <v>7</v>
      </c>
      <c r="D159" s="1" t="s">
        <v>135</v>
      </c>
    </row>
    <row r="160" spans="1:7" x14ac:dyDescent="0.25">
      <c r="A160" s="6"/>
      <c r="B160" s="1" t="s">
        <v>63</v>
      </c>
      <c r="C160" s="1" t="s">
        <v>15</v>
      </c>
      <c r="D160" s="8">
        <f>0</f>
        <v>0</v>
      </c>
    </row>
    <row r="161" spans="1:5" ht="31.5" x14ac:dyDescent="0.25">
      <c r="A161" s="6" t="s">
        <v>236</v>
      </c>
      <c r="B161" s="1" t="s">
        <v>55</v>
      </c>
      <c r="C161" s="1" t="s">
        <v>7</v>
      </c>
      <c r="D161" s="1" t="s">
        <v>237</v>
      </c>
      <c r="E161" s="19">
        <v>0</v>
      </c>
    </row>
    <row r="162" spans="1:5" x14ac:dyDescent="0.25">
      <c r="A162" s="6" t="s">
        <v>238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239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240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241</v>
      </c>
      <c r="B165" s="1" t="s">
        <v>55</v>
      </c>
      <c r="C165" s="1" t="s">
        <v>7</v>
      </c>
      <c r="D165" s="1" t="s">
        <v>242</v>
      </c>
      <c r="E165" s="19">
        <v>0</v>
      </c>
    </row>
    <row r="166" spans="1:5" x14ac:dyDescent="0.25">
      <c r="A166" s="6" t="s">
        <v>243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244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245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246</v>
      </c>
      <c r="B169" s="1" t="s">
        <v>55</v>
      </c>
      <c r="C169" s="1" t="s">
        <v>7</v>
      </c>
      <c r="D169" s="1" t="s">
        <v>247</v>
      </c>
      <c r="E169" s="19">
        <v>0</v>
      </c>
    </row>
    <row r="170" spans="1:5" x14ac:dyDescent="0.25">
      <c r="A170" s="6" t="s">
        <v>248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249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250</v>
      </c>
      <c r="B172" s="1" t="s">
        <v>63</v>
      </c>
      <c r="C172" s="1" t="s">
        <v>15</v>
      </c>
      <c r="D172" s="8">
        <f>E169/E2</f>
        <v>0</v>
      </c>
    </row>
    <row r="173" spans="1:5" ht="31.5" x14ac:dyDescent="0.25">
      <c r="A173" s="6" t="s">
        <v>251</v>
      </c>
      <c r="B173" s="1" t="s">
        <v>55</v>
      </c>
      <c r="C173" s="1" t="s">
        <v>7</v>
      </c>
      <c r="D173" s="1" t="s">
        <v>252</v>
      </c>
      <c r="E173" s="19">
        <v>0</v>
      </c>
    </row>
    <row r="174" spans="1:5" x14ac:dyDescent="0.25">
      <c r="A174" s="6" t="s">
        <v>253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254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255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256</v>
      </c>
      <c r="B177" s="1" t="s">
        <v>55</v>
      </c>
      <c r="C177" s="1" t="s">
        <v>7</v>
      </c>
      <c r="D177" s="1" t="s">
        <v>257</v>
      </c>
      <c r="E177" s="19">
        <v>0</v>
      </c>
    </row>
    <row r="178" spans="1:6" x14ac:dyDescent="0.25">
      <c r="A178" s="6" t="s">
        <v>258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259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260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261</v>
      </c>
      <c r="B181" s="1" t="s">
        <v>55</v>
      </c>
      <c r="C181" s="1" t="s">
        <v>7</v>
      </c>
      <c r="D181" s="1" t="s">
        <v>262</v>
      </c>
      <c r="E181" s="19">
        <v>5611.75</v>
      </c>
      <c r="F181" s="19" t="s">
        <v>263</v>
      </c>
    </row>
    <row r="182" spans="1:6" x14ac:dyDescent="0.25">
      <c r="A182" s="6" t="s">
        <v>264</v>
      </c>
      <c r="B182" s="1" t="s">
        <v>58</v>
      </c>
      <c r="C182" s="1" t="s">
        <v>7</v>
      </c>
      <c r="D182" s="1" t="s">
        <v>112</v>
      </c>
      <c r="F182" s="19" t="s">
        <v>61</v>
      </c>
    </row>
    <row r="183" spans="1:6" x14ac:dyDescent="0.25">
      <c r="A183" s="6" t="s">
        <v>265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266</v>
      </c>
      <c r="B184" s="1" t="s">
        <v>63</v>
      </c>
      <c r="C184" s="1" t="s">
        <v>15</v>
      </c>
      <c r="D184" s="8">
        <f>E181/E2</f>
        <v>19.65586690017513</v>
      </c>
    </row>
    <row r="185" spans="1:6" ht="31.5" x14ac:dyDescent="0.25">
      <c r="A185" s="6" t="s">
        <v>267</v>
      </c>
      <c r="B185" s="1" t="s">
        <v>55</v>
      </c>
      <c r="C185" s="1" t="s">
        <v>7</v>
      </c>
      <c r="D185" s="1" t="s">
        <v>268</v>
      </c>
      <c r="E185" s="19">
        <v>2313.7600000000002</v>
      </c>
    </row>
    <row r="186" spans="1:6" x14ac:dyDescent="0.25">
      <c r="A186" s="6" t="s">
        <v>269</v>
      </c>
      <c r="B186" s="1" t="s">
        <v>58</v>
      </c>
      <c r="C186" s="1" t="s">
        <v>7</v>
      </c>
      <c r="D186" s="1" t="s">
        <v>112</v>
      </c>
    </row>
    <row r="187" spans="1:6" x14ac:dyDescent="0.25">
      <c r="A187" s="6" t="s">
        <v>270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271</v>
      </c>
      <c r="B188" s="1" t="s">
        <v>63</v>
      </c>
      <c r="C188" s="1" t="s">
        <v>15</v>
      </c>
      <c r="D188" s="8">
        <f>E185/E2</f>
        <v>8.1042381786339757</v>
      </c>
    </row>
    <row r="189" spans="1:6" ht="31.5" x14ac:dyDescent="0.25">
      <c r="A189" s="6"/>
      <c r="B189" s="1" t="s">
        <v>55</v>
      </c>
      <c r="C189" s="1" t="s">
        <v>7</v>
      </c>
      <c r="D189" s="8" t="s">
        <v>272</v>
      </c>
      <c r="E189" s="19">
        <v>0</v>
      </c>
    </row>
    <row r="190" spans="1:6" x14ac:dyDescent="0.25">
      <c r="A190" s="6"/>
      <c r="B190" s="1" t="s">
        <v>58</v>
      </c>
      <c r="C190" s="1" t="s">
        <v>7</v>
      </c>
      <c r="D190" s="8" t="s">
        <v>112</v>
      </c>
    </row>
    <row r="191" spans="1:6" x14ac:dyDescent="0.25">
      <c r="A191" s="6"/>
      <c r="B191" s="1" t="s">
        <v>3</v>
      </c>
      <c r="C191" s="1" t="s">
        <v>7</v>
      </c>
      <c r="D191" s="8" t="s">
        <v>61</v>
      </c>
    </row>
    <row r="192" spans="1:6" x14ac:dyDescent="0.25">
      <c r="A192" s="6"/>
      <c r="B192" s="1" t="s">
        <v>63</v>
      </c>
      <c r="C192" s="1" t="s">
        <v>15</v>
      </c>
      <c r="D192" s="8">
        <f>E189/E2</f>
        <v>0</v>
      </c>
    </row>
    <row r="193" spans="1:6" ht="47.25" x14ac:dyDescent="0.25">
      <c r="A193" s="20" t="s">
        <v>273</v>
      </c>
      <c r="B193" s="3" t="s">
        <v>50</v>
      </c>
      <c r="C193" s="3" t="s">
        <v>7</v>
      </c>
      <c r="D193" s="3" t="s">
        <v>274</v>
      </c>
    </row>
    <row r="194" spans="1:6" ht="18.75" x14ac:dyDescent="0.25">
      <c r="A194" s="6" t="s">
        <v>275</v>
      </c>
      <c r="B194" s="1" t="s">
        <v>53</v>
      </c>
      <c r="C194" s="1" t="s">
        <v>15</v>
      </c>
      <c r="D194" s="1">
        <f>E195+E199+E203+E207+E211+E215+E219+E223+E227+E231</f>
        <v>10297.5</v>
      </c>
      <c r="F194" s="13"/>
    </row>
    <row r="195" spans="1:6" ht="31.5" x14ac:dyDescent="0.25">
      <c r="A195" s="6" t="s">
        <v>276</v>
      </c>
      <c r="B195" s="1" t="s">
        <v>55</v>
      </c>
      <c r="C195" s="1" t="s">
        <v>7</v>
      </c>
      <c r="D195" s="1" t="s">
        <v>277</v>
      </c>
      <c r="E195" s="19">
        <v>0</v>
      </c>
    </row>
    <row r="196" spans="1:6" x14ac:dyDescent="0.25">
      <c r="A196" s="6" t="s">
        <v>278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279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280</v>
      </c>
      <c r="B198" s="1" t="s">
        <v>63</v>
      </c>
      <c r="C198" s="1" t="s">
        <v>15</v>
      </c>
      <c r="D198" s="1">
        <v>0</v>
      </c>
    </row>
    <row r="199" spans="1:6" ht="31.5" x14ac:dyDescent="0.25">
      <c r="A199" s="6" t="s">
        <v>281</v>
      </c>
      <c r="B199" s="1" t="s">
        <v>55</v>
      </c>
      <c r="C199" s="1" t="s">
        <v>7</v>
      </c>
      <c r="D199" s="1" t="s">
        <v>282</v>
      </c>
      <c r="E199" s="19">
        <v>0</v>
      </c>
    </row>
    <row r="200" spans="1:6" x14ac:dyDescent="0.25">
      <c r="A200" s="6" t="s">
        <v>283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284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285</v>
      </c>
      <c r="B202" s="1" t="s">
        <v>63</v>
      </c>
      <c r="C202" s="1" t="s">
        <v>15</v>
      </c>
      <c r="D202" s="8">
        <f>E199/E2</f>
        <v>0</v>
      </c>
    </row>
    <row r="203" spans="1:6" ht="31.5" x14ac:dyDescent="0.25">
      <c r="A203" s="6" t="s">
        <v>286</v>
      </c>
      <c r="B203" s="1" t="s">
        <v>55</v>
      </c>
      <c r="C203" s="1" t="s">
        <v>7</v>
      </c>
      <c r="D203" s="1" t="s">
        <v>287</v>
      </c>
      <c r="E203" s="19">
        <v>0</v>
      </c>
    </row>
    <row r="204" spans="1:6" x14ac:dyDescent="0.25">
      <c r="A204" s="6" t="s">
        <v>288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289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290</v>
      </c>
      <c r="B206" s="1" t="s">
        <v>63</v>
      </c>
      <c r="C206" s="1" t="s">
        <v>15</v>
      </c>
      <c r="D206" s="15">
        <f>E203/E2</f>
        <v>0</v>
      </c>
    </row>
    <row r="207" spans="1:6" ht="31.5" x14ac:dyDescent="0.25">
      <c r="A207" s="6" t="s">
        <v>291</v>
      </c>
      <c r="B207" s="1" t="s">
        <v>55</v>
      </c>
      <c r="C207" s="1" t="s">
        <v>7</v>
      </c>
      <c r="D207" s="1" t="s">
        <v>292</v>
      </c>
      <c r="E207" s="19">
        <v>0</v>
      </c>
    </row>
    <row r="208" spans="1:6" x14ac:dyDescent="0.25">
      <c r="A208" s="6" t="s">
        <v>293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294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295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296</v>
      </c>
      <c r="B211" s="1" t="s">
        <v>55</v>
      </c>
      <c r="C211" s="1" t="s">
        <v>7</v>
      </c>
      <c r="D211" s="1" t="s">
        <v>297</v>
      </c>
      <c r="E211" s="19">
        <v>2802.83</v>
      </c>
    </row>
    <row r="212" spans="1:5" x14ac:dyDescent="0.25">
      <c r="A212" s="6" t="s">
        <v>298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299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300</v>
      </c>
      <c r="B214" s="1" t="s">
        <v>63</v>
      </c>
      <c r="C214" s="1" t="s">
        <v>15</v>
      </c>
      <c r="D214" s="8">
        <f>E211/E2</f>
        <v>9.8172679509632221</v>
      </c>
    </row>
    <row r="215" spans="1:5" ht="31.5" x14ac:dyDescent="0.25">
      <c r="A215" s="6" t="s">
        <v>301</v>
      </c>
      <c r="B215" s="1" t="s">
        <v>55</v>
      </c>
      <c r="C215" s="1" t="s">
        <v>7</v>
      </c>
      <c r="D215" s="1" t="s">
        <v>302</v>
      </c>
      <c r="E215" s="19">
        <v>0</v>
      </c>
    </row>
    <row r="216" spans="1:5" x14ac:dyDescent="0.25">
      <c r="A216" s="6" t="s">
        <v>303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304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305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306</v>
      </c>
      <c r="B219" s="1" t="s">
        <v>55</v>
      </c>
      <c r="C219" s="1" t="s">
        <v>7</v>
      </c>
      <c r="D219" s="1" t="s">
        <v>307</v>
      </c>
      <c r="E219" s="19">
        <v>0</v>
      </c>
    </row>
    <row r="220" spans="1:5" x14ac:dyDescent="0.25">
      <c r="A220" s="6" t="s">
        <v>308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309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310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311</v>
      </c>
      <c r="B223" s="1" t="s">
        <v>55</v>
      </c>
      <c r="C223" s="1" t="s">
        <v>7</v>
      </c>
      <c r="D223" s="1" t="s">
        <v>312</v>
      </c>
      <c r="E223" s="19">
        <v>856.05</v>
      </c>
    </row>
    <row r="224" spans="1:5" x14ac:dyDescent="0.25">
      <c r="A224" s="6" t="s">
        <v>313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314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315</v>
      </c>
      <c r="B226" s="1" t="s">
        <v>63</v>
      </c>
      <c r="C226" s="1" t="s">
        <v>15</v>
      </c>
      <c r="D226" s="8">
        <f>E223/E2</f>
        <v>2.9984238178633973</v>
      </c>
    </row>
    <row r="227" spans="1:6" ht="31.5" x14ac:dyDescent="0.25">
      <c r="A227" s="6" t="s">
        <v>316</v>
      </c>
      <c r="B227" s="1" t="s">
        <v>55</v>
      </c>
      <c r="C227" s="1" t="s">
        <v>7</v>
      </c>
      <c r="D227" s="1" t="s">
        <v>317</v>
      </c>
      <c r="E227" s="19">
        <v>0</v>
      </c>
    </row>
    <row r="228" spans="1:6" x14ac:dyDescent="0.25">
      <c r="A228" s="6" t="s">
        <v>318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319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320</v>
      </c>
      <c r="B230" s="1" t="s">
        <v>63</v>
      </c>
      <c r="C230" s="1" t="s">
        <v>15</v>
      </c>
      <c r="D230" s="8">
        <f>E227/E2</f>
        <v>0</v>
      </c>
    </row>
    <row r="231" spans="1:6" ht="31.5" x14ac:dyDescent="0.25">
      <c r="A231" s="6" t="s">
        <v>321</v>
      </c>
      <c r="B231" s="1" t="s">
        <v>55</v>
      </c>
      <c r="C231" s="1" t="s">
        <v>7</v>
      </c>
      <c r="D231" s="1" t="s">
        <v>322</v>
      </c>
      <c r="E231" s="19">
        <v>6638.62</v>
      </c>
      <c r="F231" s="19">
        <f>0.15*100</f>
        <v>15</v>
      </c>
    </row>
    <row r="232" spans="1:6" x14ac:dyDescent="0.25">
      <c r="A232" s="6" t="s">
        <v>323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324</v>
      </c>
      <c r="B233" s="1" t="s">
        <v>3</v>
      </c>
      <c r="C233" s="1" t="s">
        <v>7</v>
      </c>
      <c r="D233" s="1" t="s">
        <v>325</v>
      </c>
    </row>
    <row r="234" spans="1:6" x14ac:dyDescent="0.25">
      <c r="A234" s="6" t="s">
        <v>326</v>
      </c>
      <c r="B234" s="1" t="s">
        <v>63</v>
      </c>
      <c r="C234" s="1" t="s">
        <v>15</v>
      </c>
      <c r="D234" s="8">
        <f>E231/F231</f>
        <v>442.57466666666664</v>
      </c>
    </row>
    <row r="235" spans="1:6" x14ac:dyDescent="0.25">
      <c r="A235" s="6"/>
      <c r="B235" s="3" t="s">
        <v>327</v>
      </c>
      <c r="C235" s="1" t="s">
        <v>15</v>
      </c>
      <c r="D235" s="14">
        <f>SUM(D28,D34,D60,D66,D72,D78,D84,D94,D152,D194)</f>
        <v>33310.050911999999</v>
      </c>
    </row>
    <row r="236" spans="1:6" x14ac:dyDescent="0.25">
      <c r="A236" s="21" t="s">
        <v>328</v>
      </c>
      <c r="B236" s="21"/>
      <c r="C236" s="21"/>
      <c r="D236" s="21"/>
    </row>
    <row r="237" spans="1:6" x14ac:dyDescent="0.25">
      <c r="A237" s="6" t="s">
        <v>329</v>
      </c>
      <c r="B237" s="1" t="s">
        <v>330</v>
      </c>
      <c r="C237" s="1" t="s">
        <v>331</v>
      </c>
      <c r="D237" s="1">
        <v>2</v>
      </c>
      <c r="E237" s="19" t="s">
        <v>364</v>
      </c>
    </row>
    <row r="238" spans="1:6" x14ac:dyDescent="0.25">
      <c r="A238" s="6" t="s">
        <v>332</v>
      </c>
      <c r="B238" s="1" t="s">
        <v>333</v>
      </c>
      <c r="C238" s="1" t="s">
        <v>331</v>
      </c>
      <c r="D238" s="1">
        <v>2</v>
      </c>
      <c r="E238" s="19" t="s">
        <v>364</v>
      </c>
    </row>
    <row r="239" spans="1:6" x14ac:dyDescent="0.25">
      <c r="A239" s="6" t="s">
        <v>334</v>
      </c>
      <c r="B239" s="1" t="s">
        <v>335</v>
      </c>
      <c r="C239" s="1" t="s">
        <v>331</v>
      </c>
      <c r="D239" s="1">
        <v>0</v>
      </c>
      <c r="E239" s="19" t="s">
        <v>364</v>
      </c>
    </row>
    <row r="240" spans="1:6" x14ac:dyDescent="0.25">
      <c r="A240" s="6" t="s">
        <v>336</v>
      </c>
      <c r="B240" s="1" t="s">
        <v>337</v>
      </c>
      <c r="C240" s="1" t="s">
        <v>15</v>
      </c>
      <c r="D240" s="1">
        <v>-8756.2800000000007</v>
      </c>
      <c r="E240" s="19" t="s">
        <v>364</v>
      </c>
    </row>
    <row r="241" spans="1:5" x14ac:dyDescent="0.25">
      <c r="A241" s="21" t="s">
        <v>338</v>
      </c>
      <c r="B241" s="21"/>
      <c r="C241" s="21"/>
      <c r="D241" s="21"/>
    </row>
    <row r="242" spans="1:5" ht="31.5" x14ac:dyDescent="0.25">
      <c r="A242" s="6" t="s">
        <v>339</v>
      </c>
      <c r="B242" s="1" t="s">
        <v>14</v>
      </c>
      <c r="C242" s="1" t="s">
        <v>15</v>
      </c>
      <c r="D242" s="1">
        <v>0</v>
      </c>
      <c r="E242" s="19" t="s">
        <v>340</v>
      </c>
    </row>
    <row r="243" spans="1:5" ht="31.5" x14ac:dyDescent="0.25">
      <c r="A243" s="6" t="s">
        <v>341</v>
      </c>
      <c r="B243" s="1" t="s">
        <v>17</v>
      </c>
      <c r="C243" s="1" t="s">
        <v>15</v>
      </c>
      <c r="D243" s="1">
        <v>0</v>
      </c>
      <c r="E243" s="19" t="s">
        <v>340</v>
      </c>
    </row>
    <row r="244" spans="1:5" ht="31.5" x14ac:dyDescent="0.25">
      <c r="A244" s="6" t="s">
        <v>342</v>
      </c>
      <c r="B244" s="1" t="s">
        <v>19</v>
      </c>
      <c r="C244" s="1" t="s">
        <v>15</v>
      </c>
      <c r="D244" s="1">
        <v>0</v>
      </c>
      <c r="E244" s="19" t="s">
        <v>340</v>
      </c>
    </row>
    <row r="245" spans="1:5" ht="31.5" x14ac:dyDescent="0.25">
      <c r="A245" s="6" t="s">
        <v>343</v>
      </c>
      <c r="B245" s="1" t="s">
        <v>43</v>
      </c>
      <c r="C245" s="1" t="s">
        <v>15</v>
      </c>
      <c r="D245" s="1">
        <v>0</v>
      </c>
      <c r="E245" s="19" t="s">
        <v>340</v>
      </c>
    </row>
    <row r="246" spans="1:5" ht="31.5" x14ac:dyDescent="0.25">
      <c r="A246" s="6" t="s">
        <v>344</v>
      </c>
      <c r="B246" s="1" t="s">
        <v>345</v>
      </c>
      <c r="C246" s="1" t="s">
        <v>15</v>
      </c>
      <c r="D246" s="1">
        <v>0</v>
      </c>
      <c r="E246" s="19" t="s">
        <v>340</v>
      </c>
    </row>
    <row r="247" spans="1:5" ht="31.5" x14ac:dyDescent="0.25">
      <c r="A247" s="6" t="s">
        <v>346</v>
      </c>
      <c r="B247" s="1" t="s">
        <v>47</v>
      </c>
      <c r="C247" s="1" t="s">
        <v>15</v>
      </c>
      <c r="D247" s="1">
        <v>0</v>
      </c>
      <c r="E247" s="19" t="s">
        <v>340</v>
      </c>
    </row>
    <row r="248" spans="1:5" x14ac:dyDescent="0.25">
      <c r="A248" s="21" t="s">
        <v>347</v>
      </c>
      <c r="B248" s="21"/>
      <c r="C248" s="21"/>
      <c r="D248" s="21"/>
      <c r="E248" s="10"/>
    </row>
    <row r="249" spans="1:5" ht="31.5" x14ac:dyDescent="0.25">
      <c r="A249" s="6" t="s">
        <v>348</v>
      </c>
      <c r="B249" s="1" t="s">
        <v>330</v>
      </c>
      <c r="C249" s="1" t="s">
        <v>331</v>
      </c>
      <c r="D249" s="1">
        <v>0</v>
      </c>
      <c r="E249" s="19" t="s">
        <v>340</v>
      </c>
    </row>
    <row r="250" spans="1:5" ht="31.5" x14ac:dyDescent="0.25">
      <c r="A250" s="6" t="s">
        <v>349</v>
      </c>
      <c r="B250" s="1" t="s">
        <v>333</v>
      </c>
      <c r="C250" s="1" t="s">
        <v>331</v>
      </c>
      <c r="D250" s="1">
        <v>0</v>
      </c>
      <c r="E250" s="19" t="s">
        <v>340</v>
      </c>
    </row>
    <row r="251" spans="1:5" ht="31.5" x14ac:dyDescent="0.25">
      <c r="A251" s="6" t="s">
        <v>350</v>
      </c>
      <c r="B251" s="1" t="s">
        <v>351</v>
      </c>
      <c r="C251" s="1" t="s">
        <v>331</v>
      </c>
      <c r="D251" s="1">
        <v>0</v>
      </c>
      <c r="E251" s="19" t="s">
        <v>340</v>
      </c>
    </row>
    <row r="252" spans="1:5" ht="31.5" x14ac:dyDescent="0.25">
      <c r="A252" s="6" t="s">
        <v>352</v>
      </c>
      <c r="B252" s="1" t="s">
        <v>337</v>
      </c>
      <c r="C252" s="1" t="s">
        <v>15</v>
      </c>
      <c r="D252" s="1">
        <v>0</v>
      </c>
      <c r="E252" s="19" t="s">
        <v>340</v>
      </c>
    </row>
    <row r="253" spans="1:5" x14ac:dyDescent="0.25">
      <c r="A253" s="21" t="s">
        <v>353</v>
      </c>
      <c r="B253" s="21"/>
      <c r="C253" s="21"/>
      <c r="D253" s="21"/>
    </row>
    <row r="254" spans="1:5" x14ac:dyDescent="0.25">
      <c r="A254" s="6" t="s">
        <v>354</v>
      </c>
      <c r="B254" s="1" t="s">
        <v>355</v>
      </c>
      <c r="C254" s="1" t="s">
        <v>331</v>
      </c>
      <c r="D254" s="1">
        <v>2</v>
      </c>
      <c r="E254" s="19" t="s">
        <v>356</v>
      </c>
    </row>
    <row r="255" spans="1:5" x14ac:dyDescent="0.25">
      <c r="A255" s="6" t="s">
        <v>357</v>
      </c>
      <c r="B255" s="1" t="s">
        <v>358</v>
      </c>
      <c r="C255" s="1" t="s">
        <v>331</v>
      </c>
      <c r="D255" s="1">
        <v>0</v>
      </c>
      <c r="E255" s="19" t="s">
        <v>356</v>
      </c>
    </row>
    <row r="256" spans="1:5" ht="31.5" x14ac:dyDescent="0.25">
      <c r="A256" s="6" t="s">
        <v>359</v>
      </c>
      <c r="B256" s="1" t="s">
        <v>360</v>
      </c>
      <c r="C256" s="1" t="s">
        <v>15</v>
      </c>
      <c r="D256" s="1">
        <v>600</v>
      </c>
      <c r="E256" s="19" t="s">
        <v>356</v>
      </c>
    </row>
    <row r="260" spans="1:4" x14ac:dyDescent="0.25">
      <c r="A260" s="27" t="s">
        <v>361</v>
      </c>
      <c r="B260" s="27"/>
      <c r="D260" s="28" t="s">
        <v>362</v>
      </c>
    </row>
  </sheetData>
  <sheetProtection algorithmName="SHA-512" hashValue="4Wsanl+YUfNjkJnlEvFnPIwY2XTSa1Bmw9u/mFH4xH1BQ/M94WG81y6XtXl6lwP9Jzh8qR/INhAzXzuEWojVAA==" saltValue="2npw6z34UsqhjeVmvA7erA==" spinCount="100000" sheet="1" objects="1" scenarios="1"/>
  <mergeCells count="9">
    <mergeCell ref="A260:B260"/>
    <mergeCell ref="A241:D241"/>
    <mergeCell ref="A248:D248"/>
    <mergeCell ref="A253:D253"/>
    <mergeCell ref="A2:D2"/>
    <mergeCell ref="A8:D8"/>
    <mergeCell ref="A26:D26"/>
    <mergeCell ref="F85:F86"/>
    <mergeCell ref="A236:D236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2020-04-06T13:12:11Z</dcterms:modified>
</cp:coreProperties>
</file>