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Лист1!$A$1:$D$260</definedName>
  </definedNames>
  <calcPr calcId="162913"/>
</workbook>
</file>

<file path=xl/calcChain.xml><?xml version="1.0" encoding="utf-8"?>
<calcChain xmlns="http://schemas.openxmlformats.org/spreadsheetml/2006/main">
  <c r="D235" i="1" l="1"/>
  <c r="D206" i="1"/>
  <c r="D150" i="1"/>
  <c r="E111" i="1"/>
  <c r="D15" i="1"/>
  <c r="D14" i="1"/>
  <c r="D13" i="1"/>
  <c r="D11" i="1" l="1"/>
  <c r="D10" i="1"/>
  <c r="D9" i="1"/>
  <c r="D82" i="1" l="1"/>
  <c r="D66" i="1" l="1"/>
  <c r="D78" i="1"/>
  <c r="F199" i="1"/>
  <c r="F185" i="1"/>
  <c r="F173" i="1"/>
  <c r="F169" i="1"/>
  <c r="E153" i="1" l="1"/>
  <c r="E123" i="1"/>
  <c r="E95" i="1"/>
  <c r="E89" i="1"/>
  <c r="E60" i="1"/>
  <c r="D60" i="1" s="1"/>
  <c r="D23" i="1"/>
  <c r="E28" i="1"/>
  <c r="D28" i="1" s="1"/>
  <c r="D94" i="1" l="1"/>
  <c r="D152" i="1"/>
  <c r="D156" i="1"/>
  <c r="D72" i="1"/>
  <c r="D146" i="1"/>
  <c r="D176" i="1" l="1"/>
  <c r="D92" i="1" l="1"/>
  <c r="D84" i="1" l="1"/>
  <c r="D76" i="1" l="1"/>
  <c r="D234" i="1"/>
  <c r="D230" i="1"/>
  <c r="D226" i="1"/>
  <c r="D222" i="1"/>
  <c r="D218" i="1"/>
  <c r="D214" i="1"/>
  <c r="D202" i="1"/>
  <c r="D192" i="1"/>
  <c r="D188" i="1"/>
  <c r="D184" i="1"/>
  <c r="D180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F89" i="1"/>
  <c r="D70" i="1"/>
  <c r="D64" i="1"/>
  <c r="D58" i="1"/>
  <c r="D54" i="1"/>
  <c r="D50" i="1"/>
  <c r="D46" i="1"/>
  <c r="D42" i="1"/>
  <c r="D38" i="1"/>
  <c r="D34" i="1"/>
  <c r="D32" i="1"/>
  <c r="D194" i="1" l="1"/>
  <c r="D12" i="1" l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<sst xmlns="http://schemas.openxmlformats.org/spreadsheetml/2006/main" count="936" uniqueCount="372">
  <si>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</si>
  <si>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</si>
  <si>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</si>
  <si>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</si>
  <si>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</si>
  <si>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</si>
  <si>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</si>
  <si>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</si>
  <si>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</si>
  <si>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</si>
  <si>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</si>
  <si>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</si>
  <si>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</si>
  <si>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</si>
  <si>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</si>
  <si>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</si>
  <si>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</si>
  <si>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</si>
  <si>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</si>
  <si>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</si>
  <si>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</si>
  <si>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</si>
  <si>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</si>
  <si>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</si>
  <si>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</si>
  <si>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</si>
  <si>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</si>
  <si>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</si>
  <si>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</si>
  <si>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</si>
  <si>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</si>
  <si>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</si>
  <si>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</si>
  <si>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</si>
  <si>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</si>
  <si>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</si>
  <si>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</si>
  <si>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</si>
  <si>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</si>
  <si>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</si>
  <si>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</si>
  <si>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</si>
  <si>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</si>
  <si>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</si>
  <si>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</si>
  <si>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</si>
  <si>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</si>
  <si>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</si>
  <si>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</si>
  <si>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</si>
  <si>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</si>
  <si>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</si>
  <si>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</si>
  <si>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</si>
  <si>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</si>
  <si>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</si>
  <si>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</si>
  <si>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</si>
  <si>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</si>
  <si>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</si>
  <si>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</si>
  <si>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</si>
  <si>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</si>
  <si>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</si>
  <si>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</si>
  <si>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</si>
  <si>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</si>
  <si>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</si>
  <si>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</si>
  <si>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</si>
  <si>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</si>
  <si>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</si>
  <si>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</si>
  <si>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</si>
  <si>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</si>
  <si>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</si>
  <si>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</si>
  <si>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</si>
  <si>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</si>
  <si>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</si>
  <si>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</si>
  <si>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</si>
  <si>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</si>
  <si>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</si>
  <si>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</si>
  <si>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</si>
  <si>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</si>
  <si>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</si>
  <si>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</si>
  <si>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</si>
  <si>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</si>
  <si>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</si>
  <si>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</si>
  <si>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</si>
  <si>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</si>
  <si>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</si>
  <si>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</si>
  <si>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</si>
  <si>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</si>
  <si>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</si>
  <si>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</si>
  <si>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</si>
  <si>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</si>
  <si>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</si>
  <si>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</si>
  <si>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</si>
  <si>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</si>
  <si>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</si>
  <si>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</si>
  <si>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</si>
  <si>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</si>
  <si>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</si>
  <si>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</si>
  <si>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</si>
  <si>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</si>
  <si>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</si>
  <si>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</si>
  <si>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</si>
  <si>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</si>
  <si>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</si>
  <si>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</si>
  <si>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</si>
  <si>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</si>
  <si>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</si>
  <si>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</si>
  <si>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</si>
  <si>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</si>
  <si>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</si>
  <si>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</si>
  <si>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</si>
  <si>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</si>
  <si>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</si>
  <si>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</si>
  <si>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</si>
  <si>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</si>
  <si>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</si>
  <si>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</si>
  <si>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</si>
  <si>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</si>
  <si>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</si>
  <si>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</si>
  <si>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</si>
  <si>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</si>
  <si>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</si>
  <si>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</si>
  <si>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</si>
  <si>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</si>
  <si>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</si>
  <si>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</si>
  <si>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</si>
  <si>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</si>
  <si>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</si>
  <si>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</si>
  <si>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</si>
  <si>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</si>
  <si>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</si>
  <si>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</si>
  <si>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</si>
  <si>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</si>
  <si>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</si>
  <si>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</si>
  <si>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</si>
  <si>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</si>
  <si>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</si>
  <si>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</si>
  <si>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</si>
  <si>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</si>
  <si>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</si>
  <si>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</si>
  <si>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</si>
  <si>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</si>
  <si>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</si>
  <si>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</si>
  <si>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</si>
  <si>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</si>
  <si>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</si>
  <si>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</si>
  <si>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</si>
  <si>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</si>
  <si>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</si>
  <si>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</si>
  <si>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</si>
  <si>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</si>
  <si>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</si>
  <si>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</si>
  <si>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</si>
  <si>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</si>
  <si>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</si>
  <si>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</si>
  <si>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</si>
  <si>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</si>
  <si>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</si>
  <si>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</si>
  <si>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</si>
  <si>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</si>
  <si>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</si>
  <si>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</si>
  <si>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</si>
  <si>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</si>
  <si>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</si>
  <si>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</si>
  <si>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</si>
  <si>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</si>
  <si>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</si>
  <si>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</si>
  <si>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</si>
  <si>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</si>
  <si>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</si>
  <si>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</si>
  <si>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</si>
  <si>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</si>
  <si>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</si>
  <si>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</si>
  <si>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</si>
  <si>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</si>
  <si>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</si>
  <si>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</si>
  <si>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</si>
  <si>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</si>
  <si>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</si>
  <si>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</si>
  <si>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</si>
  <si>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</si>
  <si>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</si>
  <si>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</si>
  <si>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</si>
  <si>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</si>
  <si>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</si>
  <si>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</si>
  <si>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</si>
  <si>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</si>
  <si>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</si>
  <si>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</si>
  <si>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</si>
  <si>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</si>
  <si>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</si>
  <si>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</si>
  <si>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</si>
  <si>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</si>
  <si>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</si>
  <si>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</si>
  <si>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</si>
  <si>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</si>
  <si>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</si>
  <si>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</si>
  <si>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</si>
  <si>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</si>
  <si>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</si>
  <si>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</si>
  <si>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</si>
  <si>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</si>
  <si>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</si>
  <si>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</si>
  <si>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</si>
  <si>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</si>
  <si>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</si>
  <si>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</si>
  <si>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</si>
  <si>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</si>
  <si>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</si>
  <si>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</si>
  <si>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</si>
  <si>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</si>
  <si>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</si>
  <si>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</si>
  <si>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</si>
  <si>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</si>
  <si>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</si>
  <si>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</si>
  <si>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</si>
  <si>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</si>
  <si>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</si>
  <si>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</si>
  <si>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</si>
  <si>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</si>
  <si>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</si>
  <si>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</si>
  <si>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</si>
  <si>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</si>
  <si>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</si>
  <si>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</si>
  <si>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</si>
  <si>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</si>
  <si>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</si>
  <si>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</si>
  <si>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</si>
  <si>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</si>
  <si>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</si>
  <si>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</si>
  <si>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</si>
  <si>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</si>
  <si>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</si>
  <si>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</si>
  <si>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</si>
  <si>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</si>
  <si>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</si>
  <si>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</si>
  <si>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</si>
  <si>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</si>
  <si>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</si>
  <si>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</si>
  <si>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</si>
  <si>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</si>
  <si>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</si>
  <si>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</si>
  <si>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</si>
  <si>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</si>
  <si>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</si>
  <si>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</si>
  <si>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</si>
  <si>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</si>
  <si>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</si>
  <si>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</si>
  <si>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</si>
  <si>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</si>
  <si>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</si>
  <si>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</si>
  <si>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</si>
  <si>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</si>
  <si>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</si>
  <si>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</si>
  <si>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</si>
  <si>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</si>
  <si>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</si>
  <si>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</si>
  <si>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</si>
  <si>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</si>
  <si>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</si>
  <si>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</si>
  <si>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</si>
  <si>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</si>
  <si>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</si>
  <si>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</si>
  <si>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</si>
  <si>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</si>
  <si>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</si>
  <si>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</si>
  <si>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</si>
  <si>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</si>
  <si>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</si>
  <si>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</si>
  <si>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</si>
  <si>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</si>
  <si>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</si>
  <si>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</si>
  <si>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</si>
  <si>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</si>
  <si>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</si>
  <si>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</si>
  <si>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</si>
  <si>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</si>
  <si>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</si>
  <si>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</si>
  <si>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</si>
  <si>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</si>
  <si>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</si>
  <si>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</si>
  <si>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</si>
  <si>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</si>
  <si>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</si>
  <si>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</si>
  <si>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</si>
  <si>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</si>
  <si>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</si>
  <si>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</si>
  <si>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</si>
  <si>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</si>
  <si>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                 по дому №49 ул. Интернациональная в  г. Липецке</t>
  </si>
  <si>
    <t>31.03.2020 г.</t>
  </si>
  <si>
    <t>01.01.2019 г.</t>
  </si>
  <si>
    <t>31.12.2019 г.</t>
  </si>
  <si>
    <t>профрем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</si>
</sst>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9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49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5502.1928340000159</v>
          </cell>
        </row>
        <row r="25">
          <cell r="D25">
            <v>5819.8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O4">
            <v>619.5</v>
          </cell>
        </row>
        <row r="12">
          <cell r="GO12">
            <v>0.186191</v>
          </cell>
        </row>
        <row r="20">
          <cell r="GO20">
            <v>0.174567</v>
          </cell>
        </row>
        <row r="23">
          <cell r="GO23">
            <v>4.9170000000000004E-3</v>
          </cell>
        </row>
        <row r="24">
          <cell r="GO24">
            <v>4.2173000000000002E-2</v>
          </cell>
        </row>
        <row r="39">
          <cell r="GO39">
            <v>0.40661799999999998</v>
          </cell>
        </row>
        <row r="43">
          <cell r="GO43">
            <v>0.17285300000000001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32">
          <cell r="I32">
            <v>0</v>
          </cell>
          <cell r="P32">
            <v>5372.64</v>
          </cell>
          <cell r="U32">
            <v>6095.88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16">
          <cell r="GW1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8">
          <cell r="MY68">
            <v>479.49300000000005</v>
          </cell>
        </row>
      </sheetData>
      <sheetData sheetId="1">
        <row r="62">
          <cell r="AQ62">
            <v>147.75074999999998</v>
          </cell>
        </row>
      </sheetData>
      <sheetData sheetId="2">
        <row r="68">
          <cell r="JU68">
            <v>114.4836</v>
          </cell>
        </row>
      </sheetData>
      <sheetData sheetId="3">
        <row r="62">
          <cell r="LM62">
            <v>0</v>
          </cell>
        </row>
      </sheetData>
      <sheetData sheetId="4">
        <row r="62">
          <cell r="X62">
            <v>0</v>
          </cell>
        </row>
      </sheetData>
      <sheetData sheetId="5">
        <row r="62">
          <cell r="BB62">
            <v>76.508250000000004</v>
          </cell>
        </row>
      </sheetData>
      <sheetData sheetId="6">
        <row r="62">
          <cell r="UY62">
            <v>315.75030000000004</v>
          </cell>
        </row>
      </sheetData>
      <sheetData sheetId="7"/>
      <sheetData sheetId="8">
        <row r="62">
          <cell r="M62">
            <v>0</v>
          </cell>
        </row>
      </sheetData>
      <sheetData sheetId="9">
        <row r="62">
          <cell r="M6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O123">
            <v>35295.583806000002</v>
          </cell>
        </row>
        <row r="124">
          <cell r="GO124">
            <v>38618.180369999987</v>
          </cell>
        </row>
        <row r="125">
          <cell r="GO125">
            <v>9109.6236000000008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abSelected="1" view="pageBreakPreview" zoomScale="80" zoomScaleNormal="90" zoomScaleSheetLayoutView="80" workbookViewId="0"/>
  </sheetViews>
  <sheetFormatPr defaultRowHeight="15.75" x14ac:dyDescent="0.25"/>
  <cols>
    <col min="1" max="1" width="9.140625" style="23"/>
    <col min="2" max="2" width="62.42578125" style="19" customWidth="1"/>
    <col min="3" max="3" width="30.425781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4" width="9.140625" style="19" hidden="1" customWidth="1"/>
    <col min="15" max="16" width="0" style="19" hidden="1" customWidth="1"/>
    <col min="17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4" t="s">
        <v>367</v>
      </c>
      <c r="B2" s="24"/>
      <c r="C2" s="24"/>
      <c r="D2" s="24"/>
      <c r="E2" s="19">
        <v>619.5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370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364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5502.1928340000159</v>
      </c>
      <c r="E10" s="19" t="s">
        <v>364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[1]Лист1!$D$25</f>
        <v>5819.8</v>
      </c>
      <c r="E11" s="19" t="s">
        <v>364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83023.387776000003</v>
      </c>
      <c r="E12" s="19" t="s">
        <v>365</v>
      </c>
    </row>
    <row r="13" spans="1:22" x14ac:dyDescent="0.25">
      <c r="A13" s="6" t="s">
        <v>22</v>
      </c>
      <c r="B13" s="25" t="s">
        <v>23</v>
      </c>
      <c r="C13" s="1" t="s">
        <v>15</v>
      </c>
      <c r="D13" s="7">
        <f>'[6]ГУК 2019'!$GO$124</f>
        <v>38618.180369999987</v>
      </c>
      <c r="E13" s="19" t="s">
        <v>365</v>
      </c>
    </row>
    <row r="14" spans="1:22" x14ac:dyDescent="0.25">
      <c r="A14" s="6" t="s">
        <v>24</v>
      </c>
      <c r="B14" s="25" t="s">
        <v>25</v>
      </c>
      <c r="C14" s="1" t="s">
        <v>15</v>
      </c>
      <c r="D14" s="7">
        <f>'[6]ГУК 2019'!$GO$123</f>
        <v>35295.583806000002</v>
      </c>
      <c r="E14" s="19" t="s">
        <v>365</v>
      </c>
    </row>
    <row r="15" spans="1:22" x14ac:dyDescent="0.25">
      <c r="A15" s="6" t="s">
        <v>26</v>
      </c>
      <c r="B15" s="25" t="s">
        <v>27</v>
      </c>
      <c r="C15" s="1" t="s">
        <v>15</v>
      </c>
      <c r="D15" s="7">
        <f>'[6]ГУК 2019'!$GO$125</f>
        <v>9109.6236000000008</v>
      </c>
      <c r="E15" s="19" t="s">
        <v>365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65561.687776000006</v>
      </c>
      <c r="E16" s="19">
        <v>63922.97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D12-D25+D240+D256</f>
        <v>65561.687776000006</v>
      </c>
      <c r="E17" s="19" t="s">
        <v>364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5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5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5">
        <v>0</v>
      </c>
      <c r="E20" s="19" t="s">
        <v>364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5">
        <v>0</v>
      </c>
      <c r="E21" s="19" t="s">
        <v>364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71063.880610000022</v>
      </c>
      <c r="E22" s="19" t="s">
        <v>364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f>'[3]2018 непоср.'!$I$32</f>
        <v>0</v>
      </c>
      <c r="E23" s="19" t="s">
        <v>364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D22-D235</f>
        <v>-27639.176803999973</v>
      </c>
      <c r="E24" s="19" t="s">
        <v>364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6">
        <v>3116.95</v>
      </c>
      <c r="E25" s="19" t="s">
        <v>364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E28</f>
        <v>6095.88</v>
      </c>
      <c r="E28" s="16">
        <f>'[3]2018 непоср.'!$U$32</f>
        <v>6095.88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364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9.84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E60</f>
        <v>5372.64</v>
      </c>
      <c r="E60" s="16">
        <f>'[3]2018 непоср.'!$P$32</f>
        <v>5372.64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  <c r="E61" s="16"/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364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8.672542372881356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E66</f>
        <v>9109.6200000000008</v>
      </c>
      <c r="E66" s="19">
        <v>9109.6200000000008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19" t="s">
        <v>364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E66/E2</f>
        <v>14.704794188861987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3049.99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5">
        <v>3049.99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4.9233091202582724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6">
        <v>177.81</v>
      </c>
      <c r="F77" s="4">
        <v>11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177.81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366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16.164545454545454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1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6">
        <f>'[4]Выполненные работы 2018 г.'!$GW$116</f>
        <v>0</v>
      </c>
      <c r="F89" s="1">
        <f>F84</f>
        <v>0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f>0</f>
        <v>0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E95+F99+E103+E107+E111+E115+E119+E123+E127+E131+E135+E139+E147+F143</f>
        <v>15310.6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5">
        <f>'[5]Уборка ступеней и площадок '!$LM$62</f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6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6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6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6">
        <v>0</v>
      </c>
      <c r="F99" s="19">
        <v>7582.0060000000003</v>
      </c>
    </row>
    <row r="100" spans="1:6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6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6" x14ac:dyDescent="0.25">
      <c r="A102" s="6" t="s">
        <v>166</v>
      </c>
      <c r="B102" s="1" t="s">
        <v>63</v>
      </c>
      <c r="C102" s="1" t="s">
        <v>15</v>
      </c>
      <c r="D102" s="8">
        <f>E99/E2</f>
        <v>0</v>
      </c>
    </row>
    <row r="103" spans="1:6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6">
        <v>374.49</v>
      </c>
    </row>
    <row r="104" spans="1:6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6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6" x14ac:dyDescent="0.25">
      <c r="A106" s="6" t="s">
        <v>172</v>
      </c>
      <c r="B106" s="1" t="s">
        <v>63</v>
      </c>
      <c r="C106" s="1" t="s">
        <v>15</v>
      </c>
      <c r="D106" s="8">
        <f>E103/E2</f>
        <v>0.60450363196125911</v>
      </c>
    </row>
    <row r="107" spans="1:6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5">
        <v>360.78</v>
      </c>
    </row>
    <row r="108" spans="1:6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6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6" x14ac:dyDescent="0.25">
      <c r="A110" s="6" t="s">
        <v>177</v>
      </c>
      <c r="B110" s="1" t="s">
        <v>63</v>
      </c>
      <c r="C110" s="1" t="s">
        <v>15</v>
      </c>
      <c r="D110" s="8">
        <f>E107/E2</f>
        <v>0.58237288135593213</v>
      </c>
    </row>
    <row r="111" spans="1:6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5">
        <f>34.43+138.65</f>
        <v>173.08</v>
      </c>
    </row>
    <row r="112" spans="1:6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0.27938660209846655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1055.01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1.7030024213075061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6">
        <v>0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6">
        <f>'[5]Ликвид налед'!$X$62</f>
        <v>0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6">
        <v>211.5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0.34140435835351091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363</v>
      </c>
      <c r="E143" s="15">
        <v>594.32000000000005</v>
      </c>
      <c r="F143" s="10">
        <v>3504.7939999999999</v>
      </c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0.95935431799838589</v>
      </c>
      <c r="F146" s="10" t="s">
        <v>219</v>
      </c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9">
        <v>2048.94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3.307409200968523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E153+E157+E161+E165+E169+E173+E177+E181+E185+E189</f>
        <v>15778.067414000001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9">
        <f>('[2]гук(2016)'!$GO$39+'[2]гук(2016)'!$GO$43)*12*'[2]гук(2016)'!$GO$4</f>
        <v>4307.7874140000004</v>
      </c>
      <c r="F153" s="19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366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4307.7874140000004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9">
        <v>0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0</v>
      </c>
    </row>
    <row r="161" spans="1:6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9">
        <v>0</v>
      </c>
    </row>
    <row r="162" spans="1:6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6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6" x14ac:dyDescent="0.25">
      <c r="A164" s="6" t="s">
        <v>243</v>
      </c>
      <c r="B164" s="1" t="s">
        <v>63</v>
      </c>
      <c r="C164" s="1" t="s">
        <v>15</v>
      </c>
      <c r="D164" s="8">
        <f>E161/E2</f>
        <v>0</v>
      </c>
    </row>
    <row r="165" spans="1:6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9">
        <v>0</v>
      </c>
    </row>
    <row r="166" spans="1:6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6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6" x14ac:dyDescent="0.25">
      <c r="A168" s="6" t="s">
        <v>248</v>
      </c>
      <c r="B168" s="1" t="s">
        <v>63</v>
      </c>
      <c r="C168" s="1" t="s">
        <v>15</v>
      </c>
      <c r="D168" s="8">
        <f>E165/E2</f>
        <v>0</v>
      </c>
    </row>
    <row r="169" spans="1:6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9">
        <v>832.38</v>
      </c>
      <c r="F169" s="19">
        <f>'[2]гук(2016)'!$GO$20*12*'[2]гук(2016)'!$GO$4</f>
        <v>1297.731078</v>
      </c>
    </row>
    <row r="170" spans="1:6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6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6" x14ac:dyDescent="0.25">
      <c r="A172" s="6" t="s">
        <v>253</v>
      </c>
      <c r="B172" s="1" t="s">
        <v>63</v>
      </c>
      <c r="C172" s="1" t="s">
        <v>15</v>
      </c>
      <c r="D172" s="8">
        <f>E169/E2</f>
        <v>1.3436319612590799</v>
      </c>
    </row>
    <row r="173" spans="1:6" ht="31.5" x14ac:dyDescent="0.25">
      <c r="A173" s="6"/>
      <c r="B173" s="1" t="s">
        <v>55</v>
      </c>
      <c r="C173" s="1" t="s">
        <v>7</v>
      </c>
      <c r="D173" s="1" t="s">
        <v>360</v>
      </c>
      <c r="E173" s="19">
        <v>4571.51</v>
      </c>
      <c r="F173" s="19">
        <f>'[2]гук(2016)'!$GO$23*12*'[2]гук(2016)'!$GO$4</f>
        <v>36.552978000000003</v>
      </c>
    </row>
    <row r="174" spans="1:6" x14ac:dyDescent="0.25">
      <c r="A174" s="6"/>
      <c r="B174" s="1" t="s">
        <v>58</v>
      </c>
      <c r="C174" s="1" t="s">
        <v>7</v>
      </c>
      <c r="D174" s="1" t="s">
        <v>112</v>
      </c>
    </row>
    <row r="175" spans="1:6" x14ac:dyDescent="0.25">
      <c r="A175" s="6"/>
      <c r="B175" s="1" t="s">
        <v>3</v>
      </c>
      <c r="C175" s="1" t="s">
        <v>7</v>
      </c>
      <c r="D175" s="1" t="s">
        <v>61</v>
      </c>
    </row>
    <row r="176" spans="1:6" x14ac:dyDescent="0.25">
      <c r="A176" s="6"/>
      <c r="B176" s="1" t="s">
        <v>63</v>
      </c>
      <c r="C176" s="1" t="s">
        <v>15</v>
      </c>
      <c r="D176" s="8">
        <f>E173/E2</f>
        <v>7.379354317998386</v>
      </c>
    </row>
    <row r="177" spans="1:6" ht="31.5" x14ac:dyDescent="0.25">
      <c r="A177" s="6" t="s">
        <v>254</v>
      </c>
      <c r="B177" s="1" t="s">
        <v>55</v>
      </c>
      <c r="C177" s="1" t="s">
        <v>7</v>
      </c>
      <c r="D177" s="1" t="s">
        <v>255</v>
      </c>
      <c r="E177" s="19">
        <v>0</v>
      </c>
    </row>
    <row r="178" spans="1:6" x14ac:dyDescent="0.25">
      <c r="A178" s="6" t="s">
        <v>256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257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258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259</v>
      </c>
      <c r="B181" s="1" t="s">
        <v>55</v>
      </c>
      <c r="C181" s="1" t="s">
        <v>7</v>
      </c>
      <c r="D181" s="1" t="s">
        <v>260</v>
      </c>
      <c r="E181" s="19">
        <v>0</v>
      </c>
      <c r="F181" s="19" t="s">
        <v>261</v>
      </c>
    </row>
    <row r="182" spans="1:6" x14ac:dyDescent="0.25">
      <c r="A182" s="6" t="s">
        <v>262</v>
      </c>
      <c r="B182" s="1" t="s">
        <v>58</v>
      </c>
      <c r="C182" s="1" t="s">
        <v>7</v>
      </c>
      <c r="D182" s="1" t="s">
        <v>112</v>
      </c>
      <c r="F182" s="19" t="s">
        <v>61</v>
      </c>
    </row>
    <row r="183" spans="1:6" x14ac:dyDescent="0.25">
      <c r="A183" s="6" t="s">
        <v>263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264</v>
      </c>
      <c r="B184" s="1" t="s">
        <v>63</v>
      </c>
      <c r="C184" s="1" t="s">
        <v>15</v>
      </c>
      <c r="D184" s="8">
        <f>E181/E2</f>
        <v>0</v>
      </c>
    </row>
    <row r="185" spans="1:6" ht="31.5" x14ac:dyDescent="0.25">
      <c r="A185" s="6" t="s">
        <v>265</v>
      </c>
      <c r="B185" s="1" t="s">
        <v>55</v>
      </c>
      <c r="C185" s="1" t="s">
        <v>7</v>
      </c>
      <c r="D185" s="1" t="s">
        <v>266</v>
      </c>
      <c r="E185" s="19">
        <v>6066.39</v>
      </c>
      <c r="F185" s="19">
        <f>'[2]гук(2016)'!$GO$24*12*'[2]гук(2016)'!$GO$4</f>
        <v>313.51408199999997</v>
      </c>
    </row>
    <row r="186" spans="1:6" x14ac:dyDescent="0.25">
      <c r="A186" s="6" t="s">
        <v>267</v>
      </c>
      <c r="B186" s="1" t="s">
        <v>58</v>
      </c>
      <c r="C186" s="1" t="s">
        <v>7</v>
      </c>
      <c r="D186" s="1" t="s">
        <v>112</v>
      </c>
    </row>
    <row r="187" spans="1:6" x14ac:dyDescent="0.25">
      <c r="A187" s="6" t="s">
        <v>268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269</v>
      </c>
      <c r="B188" s="1" t="s">
        <v>63</v>
      </c>
      <c r="C188" s="1" t="s">
        <v>15</v>
      </c>
      <c r="D188" s="8">
        <f>E185/E2</f>
        <v>9.7923970944309939</v>
      </c>
    </row>
    <row r="189" spans="1:6" ht="31.5" x14ac:dyDescent="0.25">
      <c r="A189" s="6"/>
      <c r="B189" s="1" t="s">
        <v>55</v>
      </c>
      <c r="C189" s="1" t="s">
        <v>7</v>
      </c>
      <c r="D189" s="8" t="s">
        <v>270</v>
      </c>
      <c r="E189" s="19">
        <v>0</v>
      </c>
    </row>
    <row r="190" spans="1:6" x14ac:dyDescent="0.25">
      <c r="A190" s="6"/>
      <c r="B190" s="1" t="s">
        <v>58</v>
      </c>
      <c r="C190" s="1" t="s">
        <v>7</v>
      </c>
      <c r="D190" s="8" t="s">
        <v>112</v>
      </c>
    </row>
    <row r="191" spans="1:6" x14ac:dyDescent="0.25">
      <c r="A191" s="6"/>
      <c r="B191" s="1" t="s">
        <v>3</v>
      </c>
      <c r="C191" s="1" t="s">
        <v>7</v>
      </c>
      <c r="D191" s="8" t="s">
        <v>61</v>
      </c>
    </row>
    <row r="192" spans="1:6" x14ac:dyDescent="0.25">
      <c r="A192" s="6"/>
      <c r="B192" s="1" t="s">
        <v>63</v>
      </c>
      <c r="C192" s="1" t="s">
        <v>15</v>
      </c>
      <c r="D192" s="8">
        <f>E189/E2</f>
        <v>0</v>
      </c>
    </row>
    <row r="193" spans="1:6" ht="47.25" x14ac:dyDescent="0.25">
      <c r="A193" s="18" t="s">
        <v>271</v>
      </c>
      <c r="B193" s="3" t="s">
        <v>50</v>
      </c>
      <c r="C193" s="3" t="s">
        <v>7</v>
      </c>
      <c r="D193" s="3" t="s">
        <v>272</v>
      </c>
    </row>
    <row r="194" spans="1:6" ht="18.75" x14ac:dyDescent="0.25">
      <c r="A194" s="6" t="s">
        <v>273</v>
      </c>
      <c r="B194" s="1" t="s">
        <v>53</v>
      </c>
      <c r="C194" s="1" t="s">
        <v>15</v>
      </c>
      <c r="D194" s="7">
        <f>E195+E199+E203+E207+E211+E215+E219+E223+E227+E231</f>
        <v>43808.45</v>
      </c>
      <c r="F194" s="13"/>
    </row>
    <row r="195" spans="1:6" ht="31.5" x14ac:dyDescent="0.25">
      <c r="A195" s="6" t="s">
        <v>274</v>
      </c>
      <c r="B195" s="1" t="s">
        <v>55</v>
      </c>
      <c r="C195" s="1" t="s">
        <v>7</v>
      </c>
      <c r="D195" s="1" t="s">
        <v>275</v>
      </c>
      <c r="E195" s="19">
        <v>0</v>
      </c>
    </row>
    <row r="196" spans="1:6" x14ac:dyDescent="0.25">
      <c r="A196" s="6" t="s">
        <v>276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277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278</v>
      </c>
      <c r="B198" s="1" t="s">
        <v>63</v>
      </c>
      <c r="C198" s="1" t="s">
        <v>15</v>
      </c>
      <c r="D198" s="1">
        <v>0</v>
      </c>
    </row>
    <row r="199" spans="1:6" ht="31.5" x14ac:dyDescent="0.25">
      <c r="A199" s="6" t="s">
        <v>279</v>
      </c>
      <c r="B199" s="1" t="s">
        <v>55</v>
      </c>
      <c r="C199" s="1" t="s">
        <v>7</v>
      </c>
      <c r="D199" s="1" t="s">
        <v>280</v>
      </c>
      <c r="E199" s="19">
        <v>0</v>
      </c>
      <c r="F199" s="19">
        <f>'[2]гук(2016)'!$GO$12*12*'[2]гук(2016)'!$GO$4</f>
        <v>1384.143894</v>
      </c>
    </row>
    <row r="200" spans="1:6" x14ac:dyDescent="0.25">
      <c r="A200" s="6" t="s">
        <v>281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282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283</v>
      </c>
      <c r="B202" s="1" t="s">
        <v>63</v>
      </c>
      <c r="C202" s="1" t="s">
        <v>15</v>
      </c>
      <c r="D202" s="8">
        <f>E199/E2</f>
        <v>0</v>
      </c>
    </row>
    <row r="203" spans="1:6" ht="31.5" x14ac:dyDescent="0.25">
      <c r="A203" s="6" t="s">
        <v>284</v>
      </c>
      <c r="B203" s="1" t="s">
        <v>55</v>
      </c>
      <c r="C203" s="1" t="s">
        <v>7</v>
      </c>
      <c r="D203" s="1" t="s">
        <v>285</v>
      </c>
      <c r="E203" s="19">
        <v>12184.2</v>
      </c>
      <c r="F203" s="19" t="s">
        <v>371</v>
      </c>
    </row>
    <row r="204" spans="1:6" x14ac:dyDescent="0.25">
      <c r="A204" s="6" t="s">
        <v>286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287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288</v>
      </c>
      <c r="B206" s="1" t="s">
        <v>63</v>
      </c>
      <c r="C206" s="1" t="s">
        <v>15</v>
      </c>
      <c r="D206" s="22">
        <f>E203/E2</f>
        <v>19.667796610169493</v>
      </c>
    </row>
    <row r="207" spans="1:6" ht="31.5" x14ac:dyDescent="0.25">
      <c r="A207" s="6" t="s">
        <v>289</v>
      </c>
      <c r="B207" s="1" t="s">
        <v>55</v>
      </c>
      <c r="C207" s="1" t="s">
        <v>7</v>
      </c>
      <c r="D207" s="1" t="s">
        <v>290</v>
      </c>
      <c r="E207" s="19">
        <v>0</v>
      </c>
    </row>
    <row r="208" spans="1:6" x14ac:dyDescent="0.25">
      <c r="A208" s="6" t="s">
        <v>291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292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293</v>
      </c>
      <c r="B210" s="1" t="s">
        <v>63</v>
      </c>
      <c r="C210" s="1" t="s">
        <v>15</v>
      </c>
      <c r="D210" s="1">
        <v>0</v>
      </c>
    </row>
    <row r="211" spans="1:6" ht="31.5" x14ac:dyDescent="0.25">
      <c r="A211" s="6" t="s">
        <v>294</v>
      </c>
      <c r="B211" s="1" t="s">
        <v>55</v>
      </c>
      <c r="C211" s="1" t="s">
        <v>7</v>
      </c>
      <c r="D211" s="1" t="s">
        <v>295</v>
      </c>
      <c r="E211" s="19">
        <v>5179.4799999999996</v>
      </c>
    </row>
    <row r="212" spans="1:6" x14ac:dyDescent="0.25">
      <c r="A212" s="6" t="s">
        <v>296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297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298</v>
      </c>
      <c r="B214" s="1" t="s">
        <v>63</v>
      </c>
      <c r="C214" s="1" t="s">
        <v>15</v>
      </c>
      <c r="D214" s="8">
        <f>E211/E2</f>
        <v>8.3607425343018562</v>
      </c>
    </row>
    <row r="215" spans="1:6" ht="31.5" x14ac:dyDescent="0.25">
      <c r="A215" s="6" t="s">
        <v>299</v>
      </c>
      <c r="B215" s="1" t="s">
        <v>55</v>
      </c>
      <c r="C215" s="1" t="s">
        <v>7</v>
      </c>
      <c r="D215" s="1" t="s">
        <v>300</v>
      </c>
      <c r="E215" s="19">
        <v>0</v>
      </c>
    </row>
    <row r="216" spans="1:6" x14ac:dyDescent="0.25">
      <c r="A216" s="6" t="s">
        <v>301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302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303</v>
      </c>
      <c r="B218" s="1" t="s">
        <v>63</v>
      </c>
      <c r="C218" s="1" t="s">
        <v>15</v>
      </c>
      <c r="D218" s="8">
        <f>E215/E2</f>
        <v>0</v>
      </c>
    </row>
    <row r="219" spans="1:6" ht="31.5" x14ac:dyDescent="0.25">
      <c r="A219" s="6" t="s">
        <v>304</v>
      </c>
      <c r="B219" s="1" t="s">
        <v>55</v>
      </c>
      <c r="C219" s="1" t="s">
        <v>7</v>
      </c>
      <c r="D219" s="1" t="s">
        <v>305</v>
      </c>
      <c r="E219" s="19">
        <v>0</v>
      </c>
    </row>
    <row r="220" spans="1:6" x14ac:dyDescent="0.25">
      <c r="A220" s="6" t="s">
        <v>306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307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308</v>
      </c>
      <c r="B222" s="1" t="s">
        <v>63</v>
      </c>
      <c r="C222" s="1" t="s">
        <v>15</v>
      </c>
      <c r="D222" s="8">
        <f>E219/E2</f>
        <v>0</v>
      </c>
    </row>
    <row r="223" spans="1:6" ht="31.5" x14ac:dyDescent="0.25">
      <c r="A223" s="6" t="s">
        <v>309</v>
      </c>
      <c r="B223" s="1" t="s">
        <v>55</v>
      </c>
      <c r="C223" s="1" t="s">
        <v>7</v>
      </c>
      <c r="D223" s="1" t="s">
        <v>310</v>
      </c>
      <c r="E223" s="19">
        <v>26444.77</v>
      </c>
      <c r="F223" s="19" t="s">
        <v>371</v>
      </c>
    </row>
    <row r="224" spans="1:6" x14ac:dyDescent="0.25">
      <c r="A224" s="6" t="s">
        <v>311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312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313</v>
      </c>
      <c r="B226" s="1" t="s">
        <v>63</v>
      </c>
      <c r="C226" s="1" t="s">
        <v>15</v>
      </c>
      <c r="D226" s="8">
        <f>E223/E2</f>
        <v>42.687280064568199</v>
      </c>
    </row>
    <row r="227" spans="1:6" ht="31.5" x14ac:dyDescent="0.25">
      <c r="A227" s="6" t="s">
        <v>314</v>
      </c>
      <c r="B227" s="1" t="s">
        <v>55</v>
      </c>
      <c r="C227" s="1" t="s">
        <v>7</v>
      </c>
      <c r="D227" s="1" t="s">
        <v>315</v>
      </c>
      <c r="E227" s="19">
        <v>0</v>
      </c>
    </row>
    <row r="228" spans="1:6" x14ac:dyDescent="0.25">
      <c r="A228" s="6" t="s">
        <v>316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317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318</v>
      </c>
      <c r="B230" s="1" t="s">
        <v>63</v>
      </c>
      <c r="C230" s="1" t="s">
        <v>15</v>
      </c>
      <c r="D230" s="8">
        <f>E227/E2</f>
        <v>0</v>
      </c>
    </row>
    <row r="231" spans="1:6" ht="31.5" x14ac:dyDescent="0.25">
      <c r="A231" s="6" t="s">
        <v>319</v>
      </c>
      <c r="B231" s="1" t="s">
        <v>55</v>
      </c>
      <c r="C231" s="1" t="s">
        <v>7</v>
      </c>
      <c r="D231" s="1" t="s">
        <v>320</v>
      </c>
      <c r="E231" s="19">
        <v>0</v>
      </c>
      <c r="F231" s="19" t="s">
        <v>321</v>
      </c>
    </row>
    <row r="232" spans="1:6" x14ac:dyDescent="0.25">
      <c r="A232" s="6" t="s">
        <v>322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323</v>
      </c>
      <c r="B233" s="1" t="s">
        <v>3</v>
      </c>
      <c r="C233" s="1" t="s">
        <v>7</v>
      </c>
      <c r="D233" s="1" t="s">
        <v>324</v>
      </c>
    </row>
    <row r="234" spans="1:6" x14ac:dyDescent="0.25">
      <c r="A234" s="6" t="s">
        <v>325</v>
      </c>
      <c r="B234" s="1" t="s">
        <v>63</v>
      </c>
      <c r="C234" s="1" t="s">
        <v>15</v>
      </c>
      <c r="D234" s="8">
        <f>E231/E2</f>
        <v>0</v>
      </c>
    </row>
    <row r="235" spans="1:6" x14ac:dyDescent="0.25">
      <c r="A235" s="6"/>
      <c r="B235" s="3" t="s">
        <v>326</v>
      </c>
      <c r="C235" s="1" t="s">
        <v>15</v>
      </c>
      <c r="D235" s="14">
        <f>SUM(D28,D34,D60,D66,D72,D78,D84,D94,D152,D194)</f>
        <v>98703.057413999995</v>
      </c>
    </row>
    <row r="236" spans="1:6" x14ac:dyDescent="0.25">
      <c r="A236" s="20" t="s">
        <v>327</v>
      </c>
      <c r="B236" s="20"/>
      <c r="C236" s="20"/>
      <c r="D236" s="20"/>
    </row>
    <row r="237" spans="1:6" x14ac:dyDescent="0.25">
      <c r="A237" s="6" t="s">
        <v>328</v>
      </c>
      <c r="B237" s="1" t="s">
        <v>329</v>
      </c>
      <c r="C237" s="1" t="s">
        <v>330</v>
      </c>
      <c r="D237" s="1">
        <v>0</v>
      </c>
      <c r="E237" s="19" t="s">
        <v>364</v>
      </c>
    </row>
    <row r="238" spans="1:6" x14ac:dyDescent="0.25">
      <c r="A238" s="6" t="s">
        <v>331</v>
      </c>
      <c r="B238" s="1" t="s">
        <v>332</v>
      </c>
      <c r="C238" s="1" t="s">
        <v>330</v>
      </c>
      <c r="D238" s="1">
        <v>0</v>
      </c>
      <c r="E238" s="19" t="s">
        <v>364</v>
      </c>
    </row>
    <row r="239" spans="1:6" x14ac:dyDescent="0.25">
      <c r="A239" s="6" t="s">
        <v>333</v>
      </c>
      <c r="B239" s="1" t="s">
        <v>334</v>
      </c>
      <c r="C239" s="1" t="s">
        <v>330</v>
      </c>
      <c r="D239" s="1">
        <v>0</v>
      </c>
      <c r="E239" s="19" t="s">
        <v>364</v>
      </c>
    </row>
    <row r="240" spans="1:6" x14ac:dyDescent="0.25">
      <c r="A240" s="6" t="s">
        <v>335</v>
      </c>
      <c r="B240" s="1" t="s">
        <v>336</v>
      </c>
      <c r="C240" s="1" t="s">
        <v>15</v>
      </c>
      <c r="D240" s="1">
        <v>-17844.75</v>
      </c>
      <c r="E240" s="19" t="s">
        <v>364</v>
      </c>
    </row>
    <row r="241" spans="1:5" x14ac:dyDescent="0.25">
      <c r="A241" s="20" t="s">
        <v>337</v>
      </c>
      <c r="B241" s="20"/>
      <c r="C241" s="20"/>
      <c r="D241" s="20"/>
    </row>
    <row r="242" spans="1:5" ht="31.5" x14ac:dyDescent="0.25">
      <c r="A242" s="6" t="s">
        <v>338</v>
      </c>
      <c r="B242" s="1" t="s">
        <v>14</v>
      </c>
      <c r="C242" s="1" t="s">
        <v>15</v>
      </c>
      <c r="D242" s="1">
        <v>0</v>
      </c>
      <c r="E242" s="19" t="s">
        <v>339</v>
      </c>
    </row>
    <row r="243" spans="1:5" ht="31.5" x14ac:dyDescent="0.25">
      <c r="A243" s="6" t="s">
        <v>340</v>
      </c>
      <c r="B243" s="1" t="s">
        <v>17</v>
      </c>
      <c r="C243" s="1" t="s">
        <v>15</v>
      </c>
      <c r="D243" s="1">
        <v>0</v>
      </c>
      <c r="E243" s="19" t="s">
        <v>339</v>
      </c>
    </row>
    <row r="244" spans="1:5" ht="31.5" x14ac:dyDescent="0.25">
      <c r="A244" s="6" t="s">
        <v>341</v>
      </c>
      <c r="B244" s="1" t="s">
        <v>19</v>
      </c>
      <c r="C244" s="1" t="s">
        <v>15</v>
      </c>
      <c r="D244" s="1">
        <v>0</v>
      </c>
      <c r="E244" s="19" t="s">
        <v>339</v>
      </c>
    </row>
    <row r="245" spans="1:5" ht="31.5" x14ac:dyDescent="0.25">
      <c r="A245" s="6" t="s">
        <v>342</v>
      </c>
      <c r="B245" s="1" t="s">
        <v>43</v>
      </c>
      <c r="C245" s="1" t="s">
        <v>15</v>
      </c>
      <c r="D245" s="1">
        <v>0</v>
      </c>
      <c r="E245" s="19" t="s">
        <v>339</v>
      </c>
    </row>
    <row r="246" spans="1:5" ht="31.5" x14ac:dyDescent="0.25">
      <c r="A246" s="6" t="s">
        <v>343</v>
      </c>
      <c r="B246" s="1" t="s">
        <v>344</v>
      </c>
      <c r="C246" s="1" t="s">
        <v>15</v>
      </c>
      <c r="D246" s="1">
        <v>0</v>
      </c>
      <c r="E246" s="19" t="s">
        <v>339</v>
      </c>
    </row>
    <row r="247" spans="1:5" ht="31.5" x14ac:dyDescent="0.25">
      <c r="A247" s="6" t="s">
        <v>345</v>
      </c>
      <c r="B247" s="1" t="s">
        <v>47</v>
      </c>
      <c r="C247" s="1" t="s">
        <v>15</v>
      </c>
      <c r="D247" s="1">
        <v>0</v>
      </c>
      <c r="E247" s="19" t="s">
        <v>339</v>
      </c>
    </row>
    <row r="248" spans="1:5" x14ac:dyDescent="0.25">
      <c r="A248" s="20" t="s">
        <v>346</v>
      </c>
      <c r="B248" s="20"/>
      <c r="C248" s="20"/>
      <c r="D248" s="20"/>
      <c r="E248" s="10"/>
    </row>
    <row r="249" spans="1:5" ht="31.5" x14ac:dyDescent="0.25">
      <c r="A249" s="6" t="s">
        <v>347</v>
      </c>
      <c r="B249" s="1" t="s">
        <v>329</v>
      </c>
      <c r="C249" s="1" t="s">
        <v>330</v>
      </c>
      <c r="D249" s="1">
        <v>0</v>
      </c>
      <c r="E249" s="19" t="s">
        <v>339</v>
      </c>
    </row>
    <row r="250" spans="1:5" ht="31.5" x14ac:dyDescent="0.25">
      <c r="A250" s="6" t="s">
        <v>348</v>
      </c>
      <c r="B250" s="1" t="s">
        <v>332</v>
      </c>
      <c r="C250" s="1" t="s">
        <v>330</v>
      </c>
      <c r="D250" s="1">
        <v>0</v>
      </c>
      <c r="E250" s="19" t="s">
        <v>339</v>
      </c>
    </row>
    <row r="251" spans="1:5" ht="31.5" x14ac:dyDescent="0.25">
      <c r="A251" s="6" t="s">
        <v>349</v>
      </c>
      <c r="B251" s="1" t="s">
        <v>350</v>
      </c>
      <c r="C251" s="1" t="s">
        <v>330</v>
      </c>
      <c r="D251" s="1">
        <v>0</v>
      </c>
      <c r="E251" s="19" t="s">
        <v>339</v>
      </c>
    </row>
    <row r="252" spans="1:5" ht="31.5" x14ac:dyDescent="0.25">
      <c r="A252" s="6" t="s">
        <v>351</v>
      </c>
      <c r="B252" s="1" t="s">
        <v>336</v>
      </c>
      <c r="C252" s="1" t="s">
        <v>15</v>
      </c>
      <c r="D252" s="1">
        <v>0</v>
      </c>
      <c r="E252" s="19" t="s">
        <v>339</v>
      </c>
    </row>
    <row r="253" spans="1:5" x14ac:dyDescent="0.25">
      <c r="A253" s="20" t="s">
        <v>352</v>
      </c>
      <c r="B253" s="20"/>
      <c r="C253" s="20"/>
      <c r="D253" s="20"/>
    </row>
    <row r="254" spans="1:5" x14ac:dyDescent="0.25">
      <c r="A254" s="6" t="s">
        <v>353</v>
      </c>
      <c r="B254" s="1" t="s">
        <v>354</v>
      </c>
      <c r="C254" s="1" t="s">
        <v>330</v>
      </c>
      <c r="D254" s="1">
        <v>8</v>
      </c>
      <c r="E254" s="19" t="s">
        <v>355</v>
      </c>
    </row>
    <row r="255" spans="1:5" x14ac:dyDescent="0.25">
      <c r="A255" s="6" t="s">
        <v>356</v>
      </c>
      <c r="B255" s="1" t="s">
        <v>357</v>
      </c>
      <c r="C255" s="1" t="s">
        <v>330</v>
      </c>
      <c r="D255" s="1">
        <v>0</v>
      </c>
      <c r="E255" s="19" t="s">
        <v>355</v>
      </c>
    </row>
    <row r="256" spans="1:5" ht="31.5" x14ac:dyDescent="0.25">
      <c r="A256" s="6" t="s">
        <v>358</v>
      </c>
      <c r="B256" s="1" t="s">
        <v>359</v>
      </c>
      <c r="C256" s="1" t="s">
        <v>15</v>
      </c>
      <c r="D256" s="1">
        <v>3500</v>
      </c>
      <c r="E256" s="19" t="s">
        <v>355</v>
      </c>
    </row>
    <row r="260" spans="1:4" x14ac:dyDescent="0.25">
      <c r="A260" s="27" t="s">
        <v>361</v>
      </c>
      <c r="B260" s="27"/>
      <c r="D260" s="28" t="s">
        <v>362</v>
      </c>
    </row>
  </sheetData>
  <sheetProtection algorithmName="SHA-512" hashValue="SvQg30EsAsLPS8uqq1jsLlHwga53znKKl/KQRBNYrXxKzCKZva5IfIgJ3Ol2NaG722PMy5fO1Za5oZZ1A9hVhA==" saltValue="42sBUkIvVOTMb9n9zVXYSg==" spinCount="100000" sheet="1" objects="1" scenarios="1"/>
  <mergeCells count="9">
    <mergeCell ref="A2:D2"/>
    <mergeCell ref="A8:D8"/>
    <mergeCell ref="A26:D26"/>
    <mergeCell ref="A260:B260"/>
    <mergeCell ref="F85:F86"/>
    <mergeCell ref="A236:D236"/>
    <mergeCell ref="A241:D241"/>
    <mergeCell ref="A248:D248"/>
    <mergeCell ref="A253:D253"/>
  </mergeCells>
  <pageMargins left="0.7" right="0.7" top="0.75" bottom="0.75" header="0.3" footer="0.3"/>
  <pageSetup paperSize="9" scale="52" orientation="portrait" r:id="rId1"/>
  <rowBreaks count="1" manualBreakCount="1">
    <brk id="19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2020-04-06T12:54:16Z</dcterms:modified>
</cp:coreProperties>
</file>