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Лист1!$A$1:$F$256</definedName>
  </definedNames>
  <calcPr calcId="162913"/>
</workbook>
</file>

<file path=xl/calcChain.xml><?xml version="1.0" encoding="utf-8"?>
<calcChain xmlns="http://schemas.openxmlformats.org/spreadsheetml/2006/main">
  <c r="D231" i="1" l="1"/>
  <c r="E181" i="1"/>
  <c r="E111" i="1"/>
  <c r="D15" i="1"/>
  <c r="D14" i="1"/>
  <c r="D13" i="1"/>
  <c r="D11" i="1" l="1"/>
  <c r="D10" i="1"/>
  <c r="D9" i="1"/>
  <c r="D82" i="1" l="1"/>
  <c r="E153" i="1" l="1"/>
  <c r="D156" i="1" s="1"/>
  <c r="E115" i="1"/>
  <c r="E99" i="1"/>
  <c r="E95" i="1"/>
  <c r="E89" i="1"/>
  <c r="E60" i="1"/>
  <c r="E28" i="1"/>
  <c r="D23" i="1"/>
  <c r="D72" i="1" l="1"/>
  <c r="D146" i="1"/>
  <c r="D150" i="1" l="1"/>
  <c r="D152" i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6" i="1" s="1"/>
  <c r="D22" i="1" s="1"/>
  <c r="D190" i="1"/>
  <c r="D24" i="1" l="1"/>
</calcChain>
</file>

<file path=xl/sharedStrings.xml><?xml version="1.0" encoding="utf-8"?>
<sst xmlns="http://schemas.openxmlformats.org/spreadsheetml/2006/main" count="923" uniqueCount="370">
  <si>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</si>
  <si>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</si>
  <si>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</si>
  <si>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</si>
  <si>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</si>
  <si>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</si>
  <si>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</si>
  <si>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</si>
  <si>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</si>
  <si>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</si>
  <si>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</si>
  <si>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</si>
  <si>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</si>
  <si>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</si>
  <si>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</si>
  <si>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</si>
  <si>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</si>
  <si>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</si>
  <si>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</si>
  <si>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</si>
  <si>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</si>
  <si>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</si>
  <si>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</si>
  <si>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</si>
  <si>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</si>
  <si>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</si>
  <si>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</si>
  <si>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</si>
  <si>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</si>
  <si>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</si>
  <si>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</si>
  <si>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</si>
  <si>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</si>
  <si>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</si>
  <si>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</si>
  <si>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</si>
  <si>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</si>
  <si>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</si>
  <si>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</si>
  <si>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</si>
  <si>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</si>
  <si>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</si>
  <si>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</si>
  <si>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</si>
  <si>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</si>
  <si>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</si>
  <si>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</si>
  <si>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</si>
  <si>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</si>
  <si>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</si>
  <si>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</si>
  <si>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</si>
  <si>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</si>
  <si>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</si>
  <si>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</si>
  <si>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</si>
  <si>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</si>
  <si>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</si>
  <si>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</si>
  <si>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</si>
  <si>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</si>
  <si>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</si>
  <si>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</si>
  <si>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</si>
  <si>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</si>
  <si>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</si>
  <si>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</si>
  <si>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</si>
  <si>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</si>
  <si>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</si>
  <si>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</si>
  <si>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</si>
  <si>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</si>
  <si>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</si>
  <si>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</si>
  <si>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</si>
  <si>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</si>
  <si>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</si>
  <si>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</si>
  <si>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</si>
  <si>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</si>
  <si>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</si>
  <si>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</si>
  <si>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</si>
  <si>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</si>
  <si>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</si>
  <si>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</si>
  <si>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</si>
  <si>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</si>
  <si>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</si>
  <si>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</si>
  <si>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</si>
  <si>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</si>
  <si>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</si>
  <si>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</si>
  <si>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</si>
  <si>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</si>
  <si>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</si>
  <si>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</si>
  <si>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</si>
  <si>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</si>
  <si>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</si>
  <si>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</si>
  <si>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</si>
  <si>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</si>
  <si>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</si>
  <si>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</si>
  <si>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</si>
  <si>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</si>
  <si>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</si>
  <si>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</si>
  <si>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</si>
  <si>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</si>
  <si>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</si>
  <si>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</si>
  <si>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</si>
  <si>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</si>
  <si>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</si>
  <si>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</si>
  <si>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</si>
  <si>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</si>
  <si>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</si>
  <si>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</si>
  <si>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</si>
  <si>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</si>
  <si>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</si>
  <si>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</si>
  <si>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</si>
  <si>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</si>
  <si>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</si>
  <si>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</si>
  <si>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</si>
  <si>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</si>
  <si>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</si>
  <si>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</si>
  <si>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</si>
  <si>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</si>
  <si>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</si>
  <si>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</si>
  <si>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</si>
  <si>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</si>
  <si>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</si>
  <si>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</si>
  <si>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</si>
  <si>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</si>
  <si>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</si>
  <si>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</si>
  <si>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</si>
  <si>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</si>
  <si>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</si>
  <si>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</si>
  <si>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</si>
  <si>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</si>
  <si>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</si>
  <si>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</si>
  <si>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</si>
  <si>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</si>
  <si>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</si>
  <si>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</si>
  <si>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</si>
  <si>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</si>
  <si>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</si>
  <si>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</si>
  <si>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</si>
  <si>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</si>
  <si>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</si>
  <si>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</si>
  <si>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</si>
  <si>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</si>
  <si>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</si>
  <si>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</si>
  <si>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</si>
  <si>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</si>
  <si>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</si>
  <si>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</si>
  <si>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</si>
  <si>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</si>
  <si>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</si>
  <si>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</si>
  <si>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</si>
  <si>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</si>
  <si>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</si>
  <si>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</si>
  <si>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</si>
  <si>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</si>
  <si>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</si>
  <si>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</si>
  <si>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</si>
  <si>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</si>
  <si>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</si>
  <si>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</si>
  <si>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</si>
  <si>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</si>
  <si>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</si>
  <si>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</si>
  <si>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</si>
  <si>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</si>
  <si>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</si>
  <si>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</si>
  <si>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</si>
  <si>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</si>
  <si>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</si>
  <si>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</si>
  <si>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</si>
  <si>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</si>
  <si>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</si>
  <si>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</si>
  <si>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</si>
  <si>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</si>
  <si>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</si>
  <si>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</si>
  <si>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</si>
  <si>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</si>
  <si>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</si>
  <si>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</si>
  <si>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</si>
  <si>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</si>
  <si>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</si>
  <si>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</si>
  <si>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</si>
  <si>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</si>
  <si>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</si>
  <si>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</si>
  <si>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</si>
  <si>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</si>
  <si>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</si>
  <si>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</si>
  <si>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</si>
  <si>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</si>
  <si>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</si>
  <si>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</si>
  <si>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</si>
  <si>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</si>
  <si>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</si>
  <si>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</si>
  <si>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</si>
  <si>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</si>
  <si>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</si>
  <si>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</si>
  <si>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</si>
  <si>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</si>
  <si>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</si>
  <si>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</si>
  <si>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</si>
  <si>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</si>
  <si>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</si>
  <si>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</si>
  <si>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</si>
  <si>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</si>
  <si>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</si>
  <si>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</si>
  <si>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</si>
  <si>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</si>
  <si>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</si>
  <si>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</si>
  <si>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</si>
  <si>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</si>
  <si>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</si>
  <si>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</si>
  <si>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</si>
  <si>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</si>
  <si>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</si>
  <si>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</si>
  <si>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</si>
  <si>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</si>
  <si>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</si>
  <si>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</si>
  <si>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</si>
  <si>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</si>
  <si>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</si>
  <si>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</si>
  <si>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</si>
  <si>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</si>
  <si>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</si>
  <si>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</si>
  <si>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</si>
  <si>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</si>
  <si>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</si>
  <si>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</si>
  <si>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</si>
  <si>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</si>
  <si>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</si>
  <si>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</si>
  <si>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</si>
  <si>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</si>
  <si>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</si>
  <si>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</si>
  <si>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</si>
  <si>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</si>
  <si>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</si>
  <si>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</si>
  <si>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</si>
  <si>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</si>
  <si>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</si>
  <si>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</si>
  <si>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</si>
  <si>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</si>
  <si>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</si>
  <si>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</si>
  <si>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</si>
  <si>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</si>
  <si>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</si>
  <si>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</si>
  <si>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</si>
  <si>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</si>
  <si>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</si>
  <si>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</si>
  <si>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</si>
  <si>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</si>
  <si>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</si>
  <si>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</si>
  <si>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</si>
  <si>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</si>
  <si>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</si>
  <si>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</si>
  <si>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</si>
  <si>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</si>
  <si>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</si>
  <si>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</si>
  <si>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</si>
  <si>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</si>
  <si>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</si>
  <si>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</si>
  <si>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</si>
  <si>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</si>
  <si>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</si>
  <si>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</si>
  <si>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</si>
  <si>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</si>
  <si>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</si>
  <si>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</si>
  <si>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</si>
  <si>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</si>
  <si>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</si>
  <si>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</si>
  <si>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</si>
  <si>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</si>
  <si>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</si>
  <si>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</si>
  <si>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</si>
  <si>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</si>
  <si>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</si>
  <si>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</si>
  <si>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</si>
  <si>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</si>
  <si>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</si>
  <si>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</si>
  <si>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</si>
  <si>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</si>
  <si>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</si>
  <si>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</si>
  <si>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</si>
  <si>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</si>
  <si>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</si>
  <si>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</si>
  <si>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</si>
  <si>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</si>
  <si>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</si>
  <si>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</si>
  <si>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</si>
  <si>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</si>
  <si>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</si>
  <si>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</si>
  <si>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</si>
  <si>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</si>
  <si>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</si>
  <si>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2019 год по дому №40 ул. Интернациональная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</si>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</sst>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4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-175391.01713102954</v>
          </cell>
        </row>
        <row r="25">
          <cell r="D25">
            <v>750.2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K4">
            <v>416.1</v>
          </cell>
        </row>
        <row r="39">
          <cell r="GK39">
            <v>0.50538300000000003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28">
          <cell r="I28">
            <v>0</v>
          </cell>
          <cell r="P28">
            <v>3951.7919999999995</v>
          </cell>
          <cell r="U28">
            <v>4483.7640000000001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1">
          <cell r="GW111">
            <v>56.21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63">
          <cell r="MY63">
            <v>182.50146000000001</v>
          </cell>
        </row>
      </sheetData>
      <sheetData sheetId="1">
        <row r="57">
          <cell r="AQ57">
            <v>0</v>
          </cell>
        </row>
      </sheetData>
      <sheetData sheetId="2">
        <row r="63">
          <cell r="JU63">
            <v>34.602876000000002</v>
          </cell>
        </row>
      </sheetData>
      <sheetData sheetId="3">
        <row r="57">
          <cell r="LM57">
            <v>0</v>
          </cell>
        </row>
      </sheetData>
      <sheetData sheetId="4">
        <row r="57">
          <cell r="X57">
            <v>0</v>
          </cell>
        </row>
      </sheetData>
      <sheetData sheetId="5">
        <row r="57">
          <cell r="BB57">
            <v>154.16505000000001</v>
          </cell>
        </row>
      </sheetData>
      <sheetData sheetId="6">
        <row r="57">
          <cell r="UY57">
            <v>17.101710000000008</v>
          </cell>
        </row>
      </sheetData>
      <sheetData sheetId="7"/>
      <sheetData sheetId="8">
        <row r="57">
          <cell r="M57">
            <v>708.61830000000009</v>
          </cell>
        </row>
      </sheetData>
      <sheetData sheetId="9">
        <row r="57">
          <cell r="M5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K123">
            <v>23448.941010000002</v>
          </cell>
        </row>
        <row r="124">
          <cell r="GK124">
            <v>26221.854711600012</v>
          </cell>
        </row>
        <row r="125">
          <cell r="GK125">
            <v>6118.6672800000006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80" zoomScaleNormal="80" zoomScaleSheetLayoutView="80" workbookViewId="0"/>
  </sheetViews>
  <sheetFormatPr defaultRowHeight="15.75" x14ac:dyDescent="0.25"/>
  <cols>
    <col min="1" max="1" width="9.140625" style="22"/>
    <col min="2" max="2" width="62.42578125" style="19" customWidth="1"/>
    <col min="3" max="3" width="26.140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7" width="9.140625" style="19" hidden="1" customWidth="1"/>
    <col min="8" max="13" width="0" style="19" hidden="1" customWidth="1"/>
    <col min="14" max="17" width="9.140625" style="19"/>
    <col min="18" max="18" width="9.28515625" style="19" customWidth="1"/>
    <col min="19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366</v>
      </c>
      <c r="B2" s="23"/>
      <c r="C2" s="23"/>
      <c r="D2" s="23"/>
      <c r="E2" s="19">
        <v>416.1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367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368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369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9" t="s">
        <v>364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-175391.01713102954</v>
      </c>
      <c r="E10" s="19" t="s">
        <v>364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[1]Лист1!$D$25</f>
        <v>750.2</v>
      </c>
      <c r="E11" s="19" t="s">
        <v>364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55789.463001600016</v>
      </c>
      <c r="E12" s="19" t="s">
        <v>365</v>
      </c>
    </row>
    <row r="13" spans="1:22" x14ac:dyDescent="0.25">
      <c r="A13" s="6" t="s">
        <v>22</v>
      </c>
      <c r="B13" s="24" t="s">
        <v>23</v>
      </c>
      <c r="C13" s="1" t="s">
        <v>15</v>
      </c>
      <c r="D13" s="7">
        <f>'[6]ГУК 2019'!$GK$124</f>
        <v>26221.854711600012</v>
      </c>
      <c r="E13" s="19" t="s">
        <v>365</v>
      </c>
    </row>
    <row r="14" spans="1:22" x14ac:dyDescent="0.25">
      <c r="A14" s="6" t="s">
        <v>24</v>
      </c>
      <c r="B14" s="24" t="s">
        <v>25</v>
      </c>
      <c r="C14" s="1" t="s">
        <v>15</v>
      </c>
      <c r="D14" s="7">
        <f>'[6]ГУК 2019'!$GK$123</f>
        <v>23448.941010000002</v>
      </c>
      <c r="E14" s="19" t="s">
        <v>365</v>
      </c>
    </row>
    <row r="15" spans="1:22" x14ac:dyDescent="0.25">
      <c r="A15" s="6" t="s">
        <v>26</v>
      </c>
      <c r="B15" s="24" t="s">
        <v>27</v>
      </c>
      <c r="C15" s="1" t="s">
        <v>15</v>
      </c>
      <c r="D15" s="7">
        <f>'[6]ГУК 2019'!$GK$125</f>
        <v>6118.6672800000006</v>
      </c>
      <c r="E15" s="19" t="s">
        <v>365</v>
      </c>
    </row>
    <row r="16" spans="1:22" x14ac:dyDescent="0.25">
      <c r="A16" s="24" t="s">
        <v>28</v>
      </c>
      <c r="B16" s="24" t="s">
        <v>29</v>
      </c>
      <c r="C16" s="24" t="s">
        <v>15</v>
      </c>
      <c r="D16" s="25">
        <f>D17</f>
        <v>42199.923001600022</v>
      </c>
      <c r="E16" s="19">
        <v>44821.58</v>
      </c>
    </row>
    <row r="17" spans="1:22" ht="31.5" x14ac:dyDescent="0.25">
      <c r="A17" s="24" t="s">
        <v>30</v>
      </c>
      <c r="B17" s="24" t="s">
        <v>31</v>
      </c>
      <c r="C17" s="24" t="s">
        <v>15</v>
      </c>
      <c r="D17" s="25">
        <f>D12-D25+D236+D252</f>
        <v>42199.923001600022</v>
      </c>
      <c r="E17" s="19" t="s">
        <v>364</v>
      </c>
    </row>
    <row r="18" spans="1:22" ht="31.5" x14ac:dyDescent="0.25">
      <c r="A18" s="24" t="s">
        <v>32</v>
      </c>
      <c r="B18" s="24" t="s">
        <v>33</v>
      </c>
      <c r="C18" s="24" t="s">
        <v>15</v>
      </c>
      <c r="D18" s="24">
        <v>0</v>
      </c>
    </row>
    <row r="19" spans="1:22" x14ac:dyDescent="0.25">
      <c r="A19" s="24" t="s">
        <v>34</v>
      </c>
      <c r="B19" s="24" t="s">
        <v>35</v>
      </c>
      <c r="C19" s="24" t="s">
        <v>15</v>
      </c>
      <c r="D19" s="24">
        <v>0</v>
      </c>
    </row>
    <row r="20" spans="1:22" x14ac:dyDescent="0.25">
      <c r="A20" s="24" t="s">
        <v>36</v>
      </c>
      <c r="B20" s="24" t="s">
        <v>37</v>
      </c>
      <c r="C20" s="24" t="s">
        <v>15</v>
      </c>
      <c r="D20" s="24">
        <v>0</v>
      </c>
      <c r="E20" s="19" t="s">
        <v>364</v>
      </c>
    </row>
    <row r="21" spans="1:22" x14ac:dyDescent="0.25">
      <c r="A21" s="24" t="s">
        <v>38</v>
      </c>
      <c r="B21" s="24" t="s">
        <v>39</v>
      </c>
      <c r="C21" s="24" t="s">
        <v>15</v>
      </c>
      <c r="D21" s="24">
        <v>0</v>
      </c>
      <c r="E21" s="19" t="s">
        <v>364</v>
      </c>
    </row>
    <row r="22" spans="1:22" x14ac:dyDescent="0.25">
      <c r="A22" s="24" t="s">
        <v>40</v>
      </c>
      <c r="B22" s="24" t="s">
        <v>41</v>
      </c>
      <c r="C22" s="24" t="s">
        <v>15</v>
      </c>
      <c r="D22" s="25">
        <f>D16+D10+D236+D252</f>
        <v>-146173.32412942953</v>
      </c>
      <c r="E22" s="19" t="s">
        <v>364</v>
      </c>
    </row>
    <row r="23" spans="1:22" x14ac:dyDescent="0.25">
      <c r="A23" s="24" t="s">
        <v>42</v>
      </c>
      <c r="B23" s="24" t="s">
        <v>43</v>
      </c>
      <c r="C23" s="24" t="s">
        <v>15</v>
      </c>
      <c r="D23" s="25">
        <f>'[3]2018 непоср.'!$I$28</f>
        <v>0</v>
      </c>
      <c r="E23" s="19" t="s">
        <v>364</v>
      </c>
    </row>
    <row r="24" spans="1:22" x14ac:dyDescent="0.25">
      <c r="A24" s="24" t="s">
        <v>44</v>
      </c>
      <c r="B24" s="24" t="s">
        <v>45</v>
      </c>
      <c r="C24" s="24" t="s">
        <v>15</v>
      </c>
      <c r="D24" s="25">
        <f>D22-D231</f>
        <v>-183289.43682502955</v>
      </c>
      <c r="E24" s="19" t="s">
        <v>364</v>
      </c>
    </row>
    <row r="25" spans="1:22" x14ac:dyDescent="0.25">
      <c r="A25" s="24" t="s">
        <v>46</v>
      </c>
      <c r="B25" s="24" t="s">
        <v>47</v>
      </c>
      <c r="C25" s="24" t="s">
        <v>15</v>
      </c>
      <c r="D25" s="25">
        <v>607.30999999999995</v>
      </c>
      <c r="E25" s="19" t="s">
        <v>364</v>
      </c>
    </row>
    <row r="26" spans="1:22" ht="35.25" customHeight="1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4483.7640000000001</v>
      </c>
      <c r="E28" s="15">
        <f>'[3]2018 непоср.'!$U$28</f>
        <v>4483.7640000000001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364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10.775688536409517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3951.7919999999995</v>
      </c>
      <c r="E60" s="15">
        <f>'[3]2018 непоср.'!$P$28</f>
        <v>3951.7919999999995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364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9.4972170151405901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E66</f>
        <v>6118.67</v>
      </c>
      <c r="E66" s="19">
        <v>6118.67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9" t="s">
        <v>364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14.704806536890169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2988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6">
        <v>2988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7.1809661139149243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6">
        <v>474.15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474.15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135</v>
      </c>
    </row>
    <row r="82" spans="1:22" x14ac:dyDescent="0.25">
      <c r="A82" s="6" t="s">
        <v>136</v>
      </c>
      <c r="B82" s="1" t="s">
        <v>63</v>
      </c>
      <c r="C82" s="1" t="s">
        <v>15</v>
      </c>
      <c r="D82" s="8">
        <f>E77/F77</f>
        <v>59.268749999999997</v>
      </c>
    </row>
    <row r="83" spans="1:22" s="5" customFormat="1" ht="47.25" x14ac:dyDescent="0.25">
      <c r="A83" s="18" t="s">
        <v>138</v>
      </c>
      <c r="B83" s="3" t="s">
        <v>50</v>
      </c>
      <c r="C83" s="3" t="s">
        <v>7</v>
      </c>
      <c r="D83" s="3" t="s">
        <v>139</v>
      </c>
      <c r="E83" s="19"/>
      <c r="F83" s="1" t="s">
        <v>140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141</v>
      </c>
      <c r="B84" s="1" t="s">
        <v>53</v>
      </c>
      <c r="C84" s="1" t="s">
        <v>15</v>
      </c>
      <c r="D84" s="1">
        <f>E85+E89</f>
        <v>56.21</v>
      </c>
      <c r="F84" s="1">
        <v>104.1</v>
      </c>
    </row>
    <row r="85" spans="1:22" ht="31.5" x14ac:dyDescent="0.25">
      <c r="A85" s="6" t="s">
        <v>142</v>
      </c>
      <c r="B85" s="1" t="s">
        <v>55</v>
      </c>
      <c r="C85" s="1" t="s">
        <v>7</v>
      </c>
      <c r="D85" s="1" t="s">
        <v>143</v>
      </c>
      <c r="E85" s="19">
        <v>0</v>
      </c>
      <c r="F85" s="21"/>
    </row>
    <row r="86" spans="1:22" x14ac:dyDescent="0.25">
      <c r="A86" s="6" t="s">
        <v>144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145</v>
      </c>
      <c r="B87" s="1" t="s">
        <v>3</v>
      </c>
      <c r="C87" s="1" t="s">
        <v>7</v>
      </c>
      <c r="D87" s="1" t="s">
        <v>146</v>
      </c>
    </row>
    <row r="88" spans="1:22" ht="31.5" x14ac:dyDescent="0.25">
      <c r="A88" s="6" t="s">
        <v>147</v>
      </c>
      <c r="B88" s="1" t="s">
        <v>63</v>
      </c>
      <c r="C88" s="1" t="s">
        <v>15</v>
      </c>
      <c r="D88" s="8">
        <v>0</v>
      </c>
      <c r="F88" s="1" t="s">
        <v>140</v>
      </c>
    </row>
    <row r="89" spans="1:22" ht="31.5" x14ac:dyDescent="0.25">
      <c r="A89" s="6" t="s">
        <v>148</v>
      </c>
      <c r="B89" s="1" t="s">
        <v>55</v>
      </c>
      <c r="C89" s="1" t="s">
        <v>7</v>
      </c>
      <c r="D89" s="1" t="s">
        <v>149</v>
      </c>
      <c r="E89" s="15">
        <f>'[4]Выполненные работы 2018 г.'!$GW$111</f>
        <v>56.21</v>
      </c>
      <c r="F89" s="1">
        <f>F84</f>
        <v>104.1</v>
      </c>
    </row>
    <row r="90" spans="1:22" x14ac:dyDescent="0.25">
      <c r="A90" s="6" t="s">
        <v>150</v>
      </c>
      <c r="B90" s="1" t="s">
        <v>58</v>
      </c>
      <c r="C90" s="1" t="s">
        <v>7</v>
      </c>
      <c r="D90" s="1" t="s">
        <v>151</v>
      </c>
    </row>
    <row r="91" spans="1:22" x14ac:dyDescent="0.25">
      <c r="A91" s="6" t="s">
        <v>152</v>
      </c>
      <c r="B91" s="1" t="s">
        <v>3</v>
      </c>
      <c r="C91" s="1" t="s">
        <v>7</v>
      </c>
      <c r="D91" s="1" t="s">
        <v>146</v>
      </c>
    </row>
    <row r="92" spans="1:22" x14ac:dyDescent="0.25">
      <c r="A92" s="6" t="s">
        <v>153</v>
      </c>
      <c r="B92" s="1" t="s">
        <v>63</v>
      </c>
      <c r="C92" s="1" t="s">
        <v>15</v>
      </c>
      <c r="D92" s="8">
        <f>E89/F89</f>
        <v>0.53996157540826129</v>
      </c>
    </row>
    <row r="93" spans="1:22" s="5" customFormat="1" ht="63" x14ac:dyDescent="0.25">
      <c r="A93" s="18" t="s">
        <v>154</v>
      </c>
      <c r="B93" s="3" t="s">
        <v>50</v>
      </c>
      <c r="C93" s="3" t="s">
        <v>7</v>
      </c>
      <c r="D93" s="3" t="s">
        <v>155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156</v>
      </c>
      <c r="B94" s="1" t="s">
        <v>53</v>
      </c>
      <c r="C94" s="1" t="s">
        <v>15</v>
      </c>
      <c r="D94" s="7">
        <f>E95+E99+E103+E107+E111+E115+E119+E123+E127+E131+E135+E139+E147+E143</f>
        <v>1755.3582999999999</v>
      </c>
    </row>
    <row r="95" spans="1:22" ht="31.5" x14ac:dyDescent="0.25">
      <c r="A95" s="6" t="s">
        <v>157</v>
      </c>
      <c r="B95" s="1" t="s">
        <v>55</v>
      </c>
      <c r="C95" s="1" t="s">
        <v>7</v>
      </c>
      <c r="D95" s="1" t="s">
        <v>158</v>
      </c>
      <c r="E95" s="16">
        <f>'[5]Уборка ступеней и площадок '!$LM$57</f>
        <v>0</v>
      </c>
    </row>
    <row r="96" spans="1:22" x14ac:dyDescent="0.25">
      <c r="A96" s="6" t="s">
        <v>159</v>
      </c>
      <c r="B96" s="1" t="s">
        <v>58</v>
      </c>
      <c r="C96" s="1" t="s">
        <v>7</v>
      </c>
      <c r="D96" s="1" t="s">
        <v>137</v>
      </c>
    </row>
    <row r="97" spans="1:5" x14ac:dyDescent="0.25">
      <c r="A97" s="6" t="s">
        <v>160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161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162</v>
      </c>
      <c r="B99" s="1" t="s">
        <v>55</v>
      </c>
      <c r="C99" s="1" t="s">
        <v>7</v>
      </c>
      <c r="D99" s="1" t="s">
        <v>163</v>
      </c>
      <c r="E99" s="15">
        <f>'[5]Сдвигание свежевыпавш.снега'!$AQ$57</f>
        <v>0</v>
      </c>
    </row>
    <row r="100" spans="1:5" x14ac:dyDescent="0.25">
      <c r="A100" s="6" t="s">
        <v>164</v>
      </c>
      <c r="B100" s="1" t="s">
        <v>58</v>
      </c>
      <c r="C100" s="1" t="s">
        <v>7</v>
      </c>
      <c r="D100" s="1" t="s">
        <v>165</v>
      </c>
    </row>
    <row r="101" spans="1:5" x14ac:dyDescent="0.25">
      <c r="A101" s="6" t="s">
        <v>166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167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 t="s">
        <v>168</v>
      </c>
      <c r="B103" s="1" t="s">
        <v>55</v>
      </c>
      <c r="C103" s="1" t="s">
        <v>7</v>
      </c>
      <c r="D103" s="1" t="s">
        <v>169</v>
      </c>
      <c r="E103" s="15">
        <v>51.31</v>
      </c>
    </row>
    <row r="104" spans="1:5" x14ac:dyDescent="0.25">
      <c r="A104" s="6" t="s">
        <v>170</v>
      </c>
      <c r="B104" s="1" t="s">
        <v>58</v>
      </c>
      <c r="C104" s="1" t="s">
        <v>7</v>
      </c>
      <c r="D104" s="1" t="s">
        <v>171</v>
      </c>
    </row>
    <row r="105" spans="1:5" x14ac:dyDescent="0.25">
      <c r="A105" s="6" t="s">
        <v>172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173</v>
      </c>
      <c r="B106" s="1" t="s">
        <v>63</v>
      </c>
      <c r="C106" s="1" t="s">
        <v>15</v>
      </c>
      <c r="D106" s="8">
        <f>E103/E2</f>
        <v>0.12331170391732757</v>
      </c>
    </row>
    <row r="107" spans="1:5" ht="31.5" x14ac:dyDescent="0.25">
      <c r="A107" s="6" t="s">
        <v>174</v>
      </c>
      <c r="B107" s="1" t="s">
        <v>55</v>
      </c>
      <c r="C107" s="1" t="s">
        <v>7</v>
      </c>
      <c r="D107" s="1" t="s">
        <v>175</v>
      </c>
      <c r="E107" s="16">
        <v>124.9</v>
      </c>
    </row>
    <row r="108" spans="1:5" x14ac:dyDescent="0.25">
      <c r="A108" s="6" t="s">
        <v>176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177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178</v>
      </c>
      <c r="B110" s="1" t="s">
        <v>63</v>
      </c>
      <c r="C110" s="1" t="s">
        <v>15</v>
      </c>
      <c r="D110" s="8">
        <f>E107/E2</f>
        <v>0.30016822879115596</v>
      </c>
    </row>
    <row r="111" spans="1:5" ht="47.25" x14ac:dyDescent="0.25">
      <c r="A111" s="6" t="s">
        <v>179</v>
      </c>
      <c r="B111" s="1" t="s">
        <v>55</v>
      </c>
      <c r="C111" s="1" t="s">
        <v>7</v>
      </c>
      <c r="D111" s="1" t="s">
        <v>180</v>
      </c>
      <c r="E111" s="16">
        <f>69.37+44.11</f>
        <v>113.48</v>
      </c>
    </row>
    <row r="112" spans="1:5" x14ac:dyDescent="0.25">
      <c r="A112" s="6" t="s">
        <v>181</v>
      </c>
      <c r="B112" s="1" t="s">
        <v>58</v>
      </c>
      <c r="C112" s="1" t="s">
        <v>7</v>
      </c>
      <c r="D112" s="1" t="s">
        <v>182</v>
      </c>
    </row>
    <row r="113" spans="1:5" x14ac:dyDescent="0.25">
      <c r="A113" s="6" t="s">
        <v>183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184</v>
      </c>
      <c r="B114" s="1" t="s">
        <v>63</v>
      </c>
      <c r="C114" s="1" t="s">
        <v>15</v>
      </c>
      <c r="D114" s="8">
        <f>E111/E2</f>
        <v>0.27272290314828168</v>
      </c>
    </row>
    <row r="115" spans="1:5" ht="31.5" x14ac:dyDescent="0.25">
      <c r="A115" s="6" t="s">
        <v>185</v>
      </c>
      <c r="B115" s="1" t="s">
        <v>55</v>
      </c>
      <c r="C115" s="1" t="s">
        <v>7</v>
      </c>
      <c r="D115" s="1" t="s">
        <v>186</v>
      </c>
      <c r="E115" s="15">
        <f>'[5]сбор и вывоз листвы'!$M$57</f>
        <v>708.61830000000009</v>
      </c>
    </row>
    <row r="116" spans="1:5" x14ac:dyDescent="0.25">
      <c r="A116" s="6" t="s">
        <v>187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188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189</v>
      </c>
      <c r="B118" s="1" t="s">
        <v>63</v>
      </c>
      <c r="C118" s="1" t="s">
        <v>15</v>
      </c>
      <c r="D118" s="8">
        <f>E115/E2</f>
        <v>1.7030000000000001</v>
      </c>
    </row>
    <row r="119" spans="1:5" ht="31.5" x14ac:dyDescent="0.25">
      <c r="A119" s="6" t="s">
        <v>190</v>
      </c>
      <c r="B119" s="1" t="s">
        <v>55</v>
      </c>
      <c r="C119" s="1" t="s">
        <v>7</v>
      </c>
      <c r="D119" s="1" t="s">
        <v>191</v>
      </c>
      <c r="E119" s="15">
        <v>102.78</v>
      </c>
    </row>
    <row r="120" spans="1:5" x14ac:dyDescent="0.25">
      <c r="A120" s="6" t="s">
        <v>192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193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194</v>
      </c>
      <c r="B122" s="1" t="s">
        <v>63</v>
      </c>
      <c r="C122" s="1" t="s">
        <v>15</v>
      </c>
      <c r="D122" s="8">
        <f>E119/E2</f>
        <v>0.24700793078586877</v>
      </c>
    </row>
    <row r="123" spans="1:5" ht="31.5" x14ac:dyDescent="0.25">
      <c r="A123" s="6" t="s">
        <v>195</v>
      </c>
      <c r="B123" s="1" t="s">
        <v>55</v>
      </c>
      <c r="C123" s="1" t="s">
        <v>7</v>
      </c>
      <c r="D123" s="1" t="s">
        <v>196</v>
      </c>
      <c r="E123" s="15">
        <v>75.06</v>
      </c>
    </row>
    <row r="124" spans="1:5" x14ac:dyDescent="0.25">
      <c r="A124" s="6" t="s">
        <v>197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199</v>
      </c>
      <c r="B126" s="1" t="s">
        <v>63</v>
      </c>
      <c r="C126" s="1" t="s">
        <v>15</v>
      </c>
      <c r="D126" s="8">
        <f>E123/E2</f>
        <v>0.18038932948810382</v>
      </c>
    </row>
    <row r="127" spans="1:5" ht="31.5" x14ac:dyDescent="0.25">
      <c r="A127" s="6" t="s">
        <v>200</v>
      </c>
      <c r="B127" s="1" t="s">
        <v>55</v>
      </c>
      <c r="C127" s="1" t="s">
        <v>7</v>
      </c>
      <c r="D127" s="1" t="s">
        <v>201</v>
      </c>
      <c r="E127" s="15">
        <v>142.06</v>
      </c>
    </row>
    <row r="128" spans="1:5" x14ac:dyDescent="0.25">
      <c r="A128" s="6" t="s">
        <v>202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203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204</v>
      </c>
      <c r="B130" s="1" t="s">
        <v>63</v>
      </c>
      <c r="C130" s="1" t="s">
        <v>15</v>
      </c>
      <c r="D130" s="8">
        <f>E127/E2</f>
        <v>0.34140831530881999</v>
      </c>
    </row>
    <row r="131" spans="1:6" ht="31.5" x14ac:dyDescent="0.25">
      <c r="A131" s="6" t="s">
        <v>205</v>
      </c>
      <c r="B131" s="1" t="s">
        <v>55</v>
      </c>
      <c r="C131" s="1" t="s">
        <v>7</v>
      </c>
      <c r="D131" s="8" t="s">
        <v>206</v>
      </c>
      <c r="E131" s="19">
        <v>0</v>
      </c>
    </row>
    <row r="132" spans="1:6" x14ac:dyDescent="0.25">
      <c r="A132" s="6" t="s">
        <v>207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208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209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210</v>
      </c>
      <c r="B135" s="1" t="s">
        <v>55</v>
      </c>
      <c r="C135" s="1" t="s">
        <v>7</v>
      </c>
      <c r="D135" s="8" t="s">
        <v>211</v>
      </c>
      <c r="E135" s="19">
        <v>0</v>
      </c>
    </row>
    <row r="136" spans="1:6" x14ac:dyDescent="0.25">
      <c r="A136" s="6" t="s">
        <v>212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213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214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215</v>
      </c>
      <c r="B139" s="1" t="s">
        <v>55</v>
      </c>
      <c r="C139" s="1" t="s">
        <v>7</v>
      </c>
      <c r="D139" s="8" t="s">
        <v>216</v>
      </c>
      <c r="E139" s="19">
        <v>0</v>
      </c>
    </row>
    <row r="140" spans="1:6" x14ac:dyDescent="0.25">
      <c r="A140" s="6" t="s">
        <v>217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218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219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363</v>
      </c>
      <c r="E143" s="15">
        <v>437.15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1.0505888007690458</v>
      </c>
      <c r="F146" s="10" t="s">
        <v>220</v>
      </c>
    </row>
    <row r="147" spans="1:7" ht="31.5" x14ac:dyDescent="0.25">
      <c r="A147" s="6" t="s">
        <v>221</v>
      </c>
      <c r="B147" s="1" t="s">
        <v>55</v>
      </c>
      <c r="C147" s="1" t="s">
        <v>7</v>
      </c>
      <c r="D147" s="1" t="s">
        <v>222</v>
      </c>
      <c r="E147" s="19">
        <v>0</v>
      </c>
      <c r="F147" s="11"/>
      <c r="G147" s="12"/>
    </row>
    <row r="148" spans="1:7" x14ac:dyDescent="0.25">
      <c r="A148" s="6" t="s">
        <v>223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224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225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18" t="s">
        <v>226</v>
      </c>
      <c r="B151" s="3" t="s">
        <v>50</v>
      </c>
      <c r="C151" s="3" t="s">
        <v>7</v>
      </c>
      <c r="D151" s="3" t="s">
        <v>227</v>
      </c>
    </row>
    <row r="152" spans="1:7" x14ac:dyDescent="0.25">
      <c r="A152" s="6" t="s">
        <v>228</v>
      </c>
      <c r="B152" s="1" t="s">
        <v>53</v>
      </c>
      <c r="C152" s="1" t="s">
        <v>15</v>
      </c>
      <c r="D152" s="7">
        <f>E153+E157+E161+E165+E169+E173+E177+E181+E185</f>
        <v>13330.8383956</v>
      </c>
    </row>
    <row r="153" spans="1:7" ht="31.5" x14ac:dyDescent="0.25">
      <c r="A153" s="6" t="s">
        <v>229</v>
      </c>
      <c r="B153" s="1" t="s">
        <v>55</v>
      </c>
      <c r="C153" s="1" t="s">
        <v>7</v>
      </c>
      <c r="D153" s="1" t="s">
        <v>230</v>
      </c>
      <c r="E153" s="15">
        <f>'[2]гук(2016)'!$GK$39*12*'[2]гук(2016)'!$GK$4</f>
        <v>2523.4783956000001</v>
      </c>
      <c r="F153" s="19">
        <v>1</v>
      </c>
    </row>
    <row r="154" spans="1:7" x14ac:dyDescent="0.25">
      <c r="A154" s="6" t="s">
        <v>231</v>
      </c>
      <c r="B154" s="1" t="s">
        <v>58</v>
      </c>
      <c r="C154" s="1" t="s">
        <v>7</v>
      </c>
      <c r="D154" s="1" t="s">
        <v>232</v>
      </c>
    </row>
    <row r="155" spans="1:7" x14ac:dyDescent="0.25">
      <c r="A155" s="6" t="s">
        <v>233</v>
      </c>
      <c r="B155" s="1" t="s">
        <v>3</v>
      </c>
      <c r="C155" s="1" t="s">
        <v>7</v>
      </c>
      <c r="D155" s="1" t="s">
        <v>135</v>
      </c>
    </row>
    <row r="156" spans="1:7" x14ac:dyDescent="0.25">
      <c r="A156" s="6" t="s">
        <v>234</v>
      </c>
      <c r="B156" s="1" t="s">
        <v>63</v>
      </c>
      <c r="C156" s="1" t="s">
        <v>15</v>
      </c>
      <c r="D156" s="8">
        <f>E153/F153</f>
        <v>2523.4783956000001</v>
      </c>
    </row>
    <row r="157" spans="1:7" ht="31.5" x14ac:dyDescent="0.25">
      <c r="A157" s="6" t="s">
        <v>235</v>
      </c>
      <c r="B157" s="1" t="s">
        <v>55</v>
      </c>
      <c r="C157" s="1" t="s">
        <v>7</v>
      </c>
      <c r="D157" s="1" t="s">
        <v>236</v>
      </c>
      <c r="E157" s="19">
        <v>0</v>
      </c>
    </row>
    <row r="158" spans="1:7" x14ac:dyDescent="0.25">
      <c r="A158" s="6" t="s">
        <v>237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238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239</v>
      </c>
      <c r="B160" s="1" t="s">
        <v>63</v>
      </c>
      <c r="C160" s="1" t="s">
        <v>15</v>
      </c>
      <c r="D160" s="8">
        <f>E157/E2</f>
        <v>0</v>
      </c>
    </row>
    <row r="161" spans="1:5" ht="31.5" x14ac:dyDescent="0.25">
      <c r="A161" s="6" t="s">
        <v>240</v>
      </c>
      <c r="B161" s="1" t="s">
        <v>55</v>
      </c>
      <c r="C161" s="1" t="s">
        <v>7</v>
      </c>
      <c r="D161" s="1" t="s">
        <v>241</v>
      </c>
      <c r="E161" s="19">
        <v>0</v>
      </c>
    </row>
    <row r="162" spans="1:5" x14ac:dyDescent="0.25">
      <c r="A162" s="6" t="s">
        <v>242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243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244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245</v>
      </c>
      <c r="B165" s="1" t="s">
        <v>55</v>
      </c>
      <c r="C165" s="1" t="s">
        <v>7</v>
      </c>
      <c r="D165" s="1" t="s">
        <v>246</v>
      </c>
      <c r="E165" s="19">
        <v>0</v>
      </c>
    </row>
    <row r="166" spans="1:5" x14ac:dyDescent="0.25">
      <c r="A166" s="6" t="s">
        <v>247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248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249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250</v>
      </c>
      <c r="B169" s="1" t="s">
        <v>55</v>
      </c>
      <c r="C169" s="1" t="s">
        <v>7</v>
      </c>
      <c r="D169" s="1" t="s">
        <v>251</v>
      </c>
      <c r="E169" s="19">
        <v>832.38</v>
      </c>
    </row>
    <row r="170" spans="1:5" x14ac:dyDescent="0.25">
      <c r="A170" s="6" t="s">
        <v>252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253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254</v>
      </c>
      <c r="B172" s="1" t="s">
        <v>63</v>
      </c>
      <c r="C172" s="1" t="s">
        <v>15</v>
      </c>
      <c r="D172" s="8">
        <f>E169/E2</f>
        <v>2.0004325883201153</v>
      </c>
    </row>
    <row r="173" spans="1:5" ht="31.5" x14ac:dyDescent="0.25">
      <c r="A173" s="6" t="s">
        <v>255</v>
      </c>
      <c r="B173" s="1" t="s">
        <v>55</v>
      </c>
      <c r="C173" s="1" t="s">
        <v>7</v>
      </c>
      <c r="D173" s="1" t="s">
        <v>256</v>
      </c>
      <c r="E173" s="19">
        <v>0</v>
      </c>
    </row>
    <row r="174" spans="1:5" x14ac:dyDescent="0.25">
      <c r="A174" s="6" t="s">
        <v>257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258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259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260</v>
      </c>
      <c r="B177" s="1" t="s">
        <v>55</v>
      </c>
      <c r="C177" s="1" t="s">
        <v>7</v>
      </c>
      <c r="D177" s="1" t="s">
        <v>261</v>
      </c>
      <c r="E177" s="19">
        <v>5611.75</v>
      </c>
      <c r="F177" s="19" t="s">
        <v>262</v>
      </c>
    </row>
    <row r="178" spans="1:6" x14ac:dyDescent="0.25">
      <c r="A178" s="6" t="s">
        <v>263</v>
      </c>
      <c r="B178" s="1" t="s">
        <v>58</v>
      </c>
      <c r="C178" s="1" t="s">
        <v>7</v>
      </c>
      <c r="D178" s="1" t="s">
        <v>112</v>
      </c>
      <c r="F178" s="19" t="s">
        <v>61</v>
      </c>
    </row>
    <row r="179" spans="1:6" x14ac:dyDescent="0.25">
      <c r="A179" s="6" t="s">
        <v>264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265</v>
      </c>
      <c r="B180" s="1" t="s">
        <v>63</v>
      </c>
      <c r="C180" s="1" t="s">
        <v>15</v>
      </c>
      <c r="D180" s="8">
        <f>E177/E2</f>
        <v>13.486541696707521</v>
      </c>
    </row>
    <row r="181" spans="1:6" ht="31.5" x14ac:dyDescent="0.25">
      <c r="A181" s="6" t="s">
        <v>266</v>
      </c>
      <c r="B181" s="1" t="s">
        <v>55</v>
      </c>
      <c r="C181" s="1" t="s">
        <v>7</v>
      </c>
      <c r="D181" s="1" t="s">
        <v>267</v>
      </c>
      <c r="E181" s="19">
        <f>4276.83+86.4</f>
        <v>4363.2299999999996</v>
      </c>
    </row>
    <row r="182" spans="1:6" x14ac:dyDescent="0.25">
      <c r="A182" s="6" t="s">
        <v>268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269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270</v>
      </c>
      <c r="B184" s="1" t="s">
        <v>63</v>
      </c>
      <c r="C184" s="1" t="s">
        <v>15</v>
      </c>
      <c r="D184" s="8">
        <f>E181/E2</f>
        <v>10.486012977649603</v>
      </c>
    </row>
    <row r="185" spans="1:6" ht="31.5" x14ac:dyDescent="0.25">
      <c r="A185" s="6"/>
      <c r="B185" s="1" t="s">
        <v>55</v>
      </c>
      <c r="C185" s="1" t="s">
        <v>7</v>
      </c>
      <c r="D185" s="8" t="s">
        <v>271</v>
      </c>
      <c r="E185" s="19">
        <v>0</v>
      </c>
    </row>
    <row r="186" spans="1:6" x14ac:dyDescent="0.25">
      <c r="A186" s="6"/>
      <c r="B186" s="1" t="s">
        <v>58</v>
      </c>
      <c r="C186" s="1" t="s">
        <v>7</v>
      </c>
      <c r="D186" s="8" t="s">
        <v>112</v>
      </c>
    </row>
    <row r="187" spans="1:6" x14ac:dyDescent="0.25">
      <c r="A187" s="6"/>
      <c r="B187" s="1" t="s">
        <v>3</v>
      </c>
      <c r="C187" s="1" t="s">
        <v>7</v>
      </c>
      <c r="D187" s="8" t="s">
        <v>61</v>
      </c>
    </row>
    <row r="188" spans="1:6" x14ac:dyDescent="0.25">
      <c r="A188" s="6"/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18" t="s">
        <v>272</v>
      </c>
      <c r="B189" s="3" t="s">
        <v>50</v>
      </c>
      <c r="C189" s="3" t="s">
        <v>7</v>
      </c>
      <c r="D189" s="3" t="s">
        <v>273</v>
      </c>
    </row>
    <row r="190" spans="1:6" ht="18.75" x14ac:dyDescent="0.25">
      <c r="A190" s="6" t="s">
        <v>274</v>
      </c>
      <c r="B190" s="1" t="s">
        <v>53</v>
      </c>
      <c r="C190" s="1" t="s">
        <v>15</v>
      </c>
      <c r="D190" s="1">
        <f>E191+E195+E199+E203+E207+E211+E215+E219+E223+E227</f>
        <v>3957.33</v>
      </c>
      <c r="F190" s="13"/>
    </row>
    <row r="191" spans="1:6" ht="31.5" x14ac:dyDescent="0.25">
      <c r="A191" s="6" t="s">
        <v>275</v>
      </c>
      <c r="B191" s="1" t="s">
        <v>55</v>
      </c>
      <c r="C191" s="1" t="s">
        <v>7</v>
      </c>
      <c r="D191" s="1" t="s">
        <v>276</v>
      </c>
      <c r="E191" s="19">
        <v>0</v>
      </c>
    </row>
    <row r="192" spans="1:6" x14ac:dyDescent="0.25">
      <c r="A192" s="6" t="s">
        <v>277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278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279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280</v>
      </c>
      <c r="B195" s="1" t="s">
        <v>55</v>
      </c>
      <c r="C195" s="1" t="s">
        <v>7</v>
      </c>
      <c r="D195" s="1" t="s">
        <v>281</v>
      </c>
      <c r="E195" s="19">
        <v>0</v>
      </c>
    </row>
    <row r="196" spans="1:5" x14ac:dyDescent="0.25">
      <c r="A196" s="6" t="s">
        <v>282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283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284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285</v>
      </c>
      <c r="B199" s="1" t="s">
        <v>55</v>
      </c>
      <c r="C199" s="1" t="s">
        <v>7</v>
      </c>
      <c r="D199" s="1" t="s">
        <v>286</v>
      </c>
      <c r="E199" s="19">
        <v>0</v>
      </c>
    </row>
    <row r="200" spans="1:5" x14ac:dyDescent="0.25">
      <c r="A200" s="6" t="s">
        <v>287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288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289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290</v>
      </c>
      <c r="B203" s="1" t="s">
        <v>55</v>
      </c>
      <c r="C203" s="1" t="s">
        <v>7</v>
      </c>
      <c r="D203" s="1" t="s">
        <v>291</v>
      </c>
      <c r="E203" s="19">
        <v>0</v>
      </c>
    </row>
    <row r="204" spans="1:5" x14ac:dyDescent="0.25">
      <c r="A204" s="6" t="s">
        <v>292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293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294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295</v>
      </c>
      <c r="B207" s="1" t="s">
        <v>55</v>
      </c>
      <c r="C207" s="1" t="s">
        <v>7</v>
      </c>
      <c r="D207" s="1" t="s">
        <v>296</v>
      </c>
      <c r="E207" s="19">
        <v>3547.12</v>
      </c>
    </row>
    <row r="208" spans="1:5" x14ac:dyDescent="0.25">
      <c r="A208" s="6" t="s">
        <v>297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298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299</v>
      </c>
      <c r="B210" s="1" t="s">
        <v>63</v>
      </c>
      <c r="C210" s="1" t="s">
        <v>15</v>
      </c>
      <c r="D210" s="8">
        <f>E207/E2</f>
        <v>8.5246815669310259</v>
      </c>
    </row>
    <row r="211" spans="1:5" ht="31.5" x14ac:dyDescent="0.25">
      <c r="A211" s="6" t="s">
        <v>300</v>
      </c>
      <c r="B211" s="1" t="s">
        <v>55</v>
      </c>
      <c r="C211" s="1" t="s">
        <v>7</v>
      </c>
      <c r="D211" s="1" t="s">
        <v>301</v>
      </c>
      <c r="E211" s="19">
        <v>0</v>
      </c>
    </row>
    <row r="212" spans="1:5" x14ac:dyDescent="0.25">
      <c r="A212" s="6" t="s">
        <v>302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303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304</v>
      </c>
      <c r="B214" s="1" t="s">
        <v>63</v>
      </c>
      <c r="C214" s="1" t="s">
        <v>15</v>
      </c>
      <c r="D214" s="8">
        <f>E211/E2</f>
        <v>0</v>
      </c>
    </row>
    <row r="215" spans="1:5" ht="31.5" x14ac:dyDescent="0.25">
      <c r="A215" s="6" t="s">
        <v>305</v>
      </c>
      <c r="B215" s="1" t="s">
        <v>55</v>
      </c>
      <c r="C215" s="1" t="s">
        <v>7</v>
      </c>
      <c r="D215" s="1" t="s">
        <v>306</v>
      </c>
      <c r="E215" s="19">
        <v>0</v>
      </c>
    </row>
    <row r="216" spans="1:5" x14ac:dyDescent="0.25">
      <c r="A216" s="6" t="s">
        <v>307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308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309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310</v>
      </c>
      <c r="B219" s="1" t="s">
        <v>55</v>
      </c>
      <c r="C219" s="1" t="s">
        <v>7</v>
      </c>
      <c r="D219" s="1" t="s">
        <v>311</v>
      </c>
      <c r="E219" s="19">
        <v>410.21</v>
      </c>
    </row>
    <row r="220" spans="1:5" x14ac:dyDescent="0.25">
      <c r="A220" s="6" t="s">
        <v>312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313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314</v>
      </c>
      <c r="B222" s="1" t="s">
        <v>63</v>
      </c>
      <c r="C222" s="1" t="s">
        <v>15</v>
      </c>
      <c r="D222" s="8">
        <f>E219/E2</f>
        <v>0.98584474885844742</v>
      </c>
    </row>
    <row r="223" spans="1:5" ht="31.5" x14ac:dyDescent="0.25">
      <c r="A223" s="6" t="s">
        <v>315</v>
      </c>
      <c r="B223" s="1" t="s">
        <v>55</v>
      </c>
      <c r="C223" s="1" t="s">
        <v>7</v>
      </c>
      <c r="D223" s="1" t="s">
        <v>316</v>
      </c>
      <c r="E223" s="19">
        <v>0</v>
      </c>
    </row>
    <row r="224" spans="1:5" x14ac:dyDescent="0.25">
      <c r="A224" s="6" t="s">
        <v>317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318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319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320</v>
      </c>
      <c r="B227" s="1" t="s">
        <v>55</v>
      </c>
      <c r="C227" s="1" t="s">
        <v>7</v>
      </c>
      <c r="D227" s="1" t="s">
        <v>321</v>
      </c>
      <c r="E227" s="19">
        <v>0</v>
      </c>
      <c r="F227" s="19" t="s">
        <v>322</v>
      </c>
    </row>
    <row r="228" spans="1:6" x14ac:dyDescent="0.25">
      <c r="A228" s="6" t="s">
        <v>323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324</v>
      </c>
      <c r="B229" s="1" t="s">
        <v>3</v>
      </c>
      <c r="C229" s="1" t="s">
        <v>7</v>
      </c>
      <c r="D229" s="1" t="s">
        <v>325</v>
      </c>
    </row>
    <row r="230" spans="1:6" x14ac:dyDescent="0.25">
      <c r="A230" s="6" t="s">
        <v>326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327</v>
      </c>
      <c r="C231" s="1" t="s">
        <v>15</v>
      </c>
      <c r="D231" s="14">
        <f>SUM(D28,D34,D60,D66,D72,D78,D84,D94,D152,D190)</f>
        <v>37116.112695600008</v>
      </c>
    </row>
    <row r="232" spans="1:6" x14ac:dyDescent="0.25">
      <c r="A232" s="20" t="s">
        <v>328</v>
      </c>
      <c r="B232" s="20"/>
      <c r="C232" s="20"/>
      <c r="D232" s="20"/>
    </row>
    <row r="233" spans="1:6" x14ac:dyDescent="0.25">
      <c r="A233" s="6" t="s">
        <v>329</v>
      </c>
      <c r="B233" s="1" t="s">
        <v>330</v>
      </c>
      <c r="C233" s="1" t="s">
        <v>331</v>
      </c>
      <c r="D233" s="1">
        <v>2</v>
      </c>
      <c r="E233" s="19" t="s">
        <v>364</v>
      </c>
    </row>
    <row r="234" spans="1:6" x14ac:dyDescent="0.25">
      <c r="A234" s="6" t="s">
        <v>332</v>
      </c>
      <c r="B234" s="1" t="s">
        <v>333</v>
      </c>
      <c r="C234" s="1" t="s">
        <v>331</v>
      </c>
      <c r="D234" s="1">
        <v>2</v>
      </c>
      <c r="E234" s="19" t="s">
        <v>364</v>
      </c>
    </row>
    <row r="235" spans="1:6" x14ac:dyDescent="0.25">
      <c r="A235" s="6" t="s">
        <v>334</v>
      </c>
      <c r="B235" s="1" t="s">
        <v>335</v>
      </c>
      <c r="C235" s="1" t="s">
        <v>331</v>
      </c>
      <c r="D235" s="1">
        <v>0</v>
      </c>
      <c r="E235" s="19" t="s">
        <v>364</v>
      </c>
    </row>
    <row r="236" spans="1:6" x14ac:dyDescent="0.25">
      <c r="A236" s="6" t="s">
        <v>336</v>
      </c>
      <c r="B236" s="1" t="s">
        <v>337</v>
      </c>
      <c r="C236" s="1" t="s">
        <v>15</v>
      </c>
      <c r="D236" s="1">
        <v>-13382.23</v>
      </c>
      <c r="E236" s="19" t="s">
        <v>364</v>
      </c>
    </row>
    <row r="237" spans="1:6" x14ac:dyDescent="0.25">
      <c r="A237" s="20" t="s">
        <v>338</v>
      </c>
      <c r="B237" s="20"/>
      <c r="C237" s="20"/>
      <c r="D237" s="20"/>
    </row>
    <row r="238" spans="1:6" ht="31.5" x14ac:dyDescent="0.25">
      <c r="A238" s="6" t="s">
        <v>339</v>
      </c>
      <c r="B238" s="1" t="s">
        <v>14</v>
      </c>
      <c r="C238" s="1" t="s">
        <v>15</v>
      </c>
      <c r="D238" s="1">
        <v>0</v>
      </c>
      <c r="E238" s="19" t="s">
        <v>340</v>
      </c>
    </row>
    <row r="239" spans="1:6" ht="31.5" x14ac:dyDescent="0.25">
      <c r="A239" s="6" t="s">
        <v>341</v>
      </c>
      <c r="B239" s="1" t="s">
        <v>17</v>
      </c>
      <c r="C239" s="1" t="s">
        <v>15</v>
      </c>
      <c r="D239" s="1">
        <v>0</v>
      </c>
      <c r="E239" s="19" t="s">
        <v>340</v>
      </c>
    </row>
    <row r="240" spans="1:6" ht="31.5" x14ac:dyDescent="0.25">
      <c r="A240" s="6" t="s">
        <v>342</v>
      </c>
      <c r="B240" s="1" t="s">
        <v>19</v>
      </c>
      <c r="C240" s="1" t="s">
        <v>15</v>
      </c>
      <c r="D240" s="1">
        <v>0</v>
      </c>
      <c r="E240" s="19" t="s">
        <v>340</v>
      </c>
    </row>
    <row r="241" spans="1:5" ht="31.5" x14ac:dyDescent="0.25">
      <c r="A241" s="6" t="s">
        <v>343</v>
      </c>
      <c r="B241" s="1" t="s">
        <v>43</v>
      </c>
      <c r="C241" s="1" t="s">
        <v>15</v>
      </c>
      <c r="D241" s="1">
        <v>0</v>
      </c>
      <c r="E241" s="19" t="s">
        <v>340</v>
      </c>
    </row>
    <row r="242" spans="1:5" ht="31.5" x14ac:dyDescent="0.25">
      <c r="A242" s="6" t="s">
        <v>344</v>
      </c>
      <c r="B242" s="1" t="s">
        <v>345</v>
      </c>
      <c r="C242" s="1" t="s">
        <v>15</v>
      </c>
      <c r="D242" s="1">
        <v>0</v>
      </c>
      <c r="E242" s="19" t="s">
        <v>340</v>
      </c>
    </row>
    <row r="243" spans="1:5" ht="31.5" x14ac:dyDescent="0.25">
      <c r="A243" s="6" t="s">
        <v>346</v>
      </c>
      <c r="B243" s="1" t="s">
        <v>47</v>
      </c>
      <c r="C243" s="1" t="s">
        <v>15</v>
      </c>
      <c r="D243" s="1">
        <v>0</v>
      </c>
      <c r="E243" s="19" t="s">
        <v>340</v>
      </c>
    </row>
    <row r="244" spans="1:5" x14ac:dyDescent="0.25">
      <c r="A244" s="20" t="s">
        <v>347</v>
      </c>
      <c r="B244" s="20"/>
      <c r="C244" s="20"/>
      <c r="D244" s="20"/>
      <c r="E244" s="10"/>
    </row>
    <row r="245" spans="1:5" ht="31.5" x14ac:dyDescent="0.25">
      <c r="A245" s="6" t="s">
        <v>348</v>
      </c>
      <c r="B245" s="1" t="s">
        <v>330</v>
      </c>
      <c r="C245" s="1" t="s">
        <v>331</v>
      </c>
      <c r="D245" s="1">
        <v>0</v>
      </c>
      <c r="E245" s="19" t="s">
        <v>340</v>
      </c>
    </row>
    <row r="246" spans="1:5" ht="31.5" x14ac:dyDescent="0.25">
      <c r="A246" s="6" t="s">
        <v>349</v>
      </c>
      <c r="B246" s="1" t="s">
        <v>333</v>
      </c>
      <c r="C246" s="1" t="s">
        <v>331</v>
      </c>
      <c r="D246" s="1">
        <v>0</v>
      </c>
      <c r="E246" s="19" t="s">
        <v>340</v>
      </c>
    </row>
    <row r="247" spans="1:5" ht="31.5" x14ac:dyDescent="0.25">
      <c r="A247" s="6" t="s">
        <v>350</v>
      </c>
      <c r="B247" s="1" t="s">
        <v>351</v>
      </c>
      <c r="C247" s="1" t="s">
        <v>331</v>
      </c>
      <c r="D247" s="1">
        <v>0</v>
      </c>
      <c r="E247" s="19" t="s">
        <v>340</v>
      </c>
    </row>
    <row r="248" spans="1:5" ht="31.5" x14ac:dyDescent="0.25">
      <c r="A248" s="6" t="s">
        <v>352</v>
      </c>
      <c r="B248" s="1" t="s">
        <v>337</v>
      </c>
      <c r="C248" s="1" t="s">
        <v>15</v>
      </c>
      <c r="D248" s="1">
        <v>0</v>
      </c>
      <c r="E248" s="19" t="s">
        <v>340</v>
      </c>
    </row>
    <row r="249" spans="1:5" x14ac:dyDescent="0.25">
      <c r="A249" s="20" t="s">
        <v>353</v>
      </c>
      <c r="B249" s="20"/>
      <c r="C249" s="20"/>
      <c r="D249" s="20"/>
    </row>
    <row r="250" spans="1:5" x14ac:dyDescent="0.25">
      <c r="A250" s="6" t="s">
        <v>354</v>
      </c>
      <c r="B250" s="1" t="s">
        <v>355</v>
      </c>
      <c r="C250" s="1" t="s">
        <v>331</v>
      </c>
      <c r="D250" s="1">
        <v>2</v>
      </c>
      <c r="E250" s="19" t="s">
        <v>356</v>
      </c>
    </row>
    <row r="251" spans="1:5" x14ac:dyDescent="0.25">
      <c r="A251" s="6" t="s">
        <v>357</v>
      </c>
      <c r="B251" s="1" t="s">
        <v>358</v>
      </c>
      <c r="C251" s="1" t="s">
        <v>331</v>
      </c>
      <c r="D251" s="1">
        <v>0</v>
      </c>
      <c r="E251" s="19" t="s">
        <v>356</v>
      </c>
    </row>
    <row r="252" spans="1:5" ht="31.5" x14ac:dyDescent="0.25">
      <c r="A252" s="6" t="s">
        <v>359</v>
      </c>
      <c r="B252" s="1" t="s">
        <v>360</v>
      </c>
      <c r="C252" s="1" t="s">
        <v>15</v>
      </c>
      <c r="D252" s="1">
        <v>400</v>
      </c>
      <c r="E252" s="19" t="s">
        <v>356</v>
      </c>
    </row>
    <row r="256" spans="1:5" x14ac:dyDescent="0.25">
      <c r="A256" s="26" t="s">
        <v>361</v>
      </c>
      <c r="B256" s="26"/>
      <c r="D256" s="27" t="s">
        <v>362</v>
      </c>
    </row>
  </sheetData>
  <sheetProtection algorithmName="SHA-512" hashValue="wBd6INPDKIY9HtmfetQOWirLUT82se9aJP1A1IllOQ3LU/Fv0LnYrlfNhY/ZU6YzGTfl3M1qmN3xmkVpnyGdug==" saltValue="Lv8A6k0+1Jgym3yI7xdDzw==" spinCount="100000" sheet="1" objects="1" scenarios="1"/>
  <mergeCells count="9">
    <mergeCell ref="A256:B256"/>
    <mergeCell ref="A2:D2"/>
    <mergeCell ref="A8:D8"/>
    <mergeCell ref="A26:D2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2020-04-06T12:13:47Z</dcterms:modified>
</cp:coreProperties>
</file>