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231" i="1" l="1"/>
  <c r="E111" i="1" l="1"/>
  <c r="D15" i="1" l="1"/>
  <c r="D14" i="1"/>
  <c r="D13" i="1"/>
  <c r="D11" i="1" l="1"/>
  <c r="D10" i="1"/>
  <c r="D9" i="1"/>
  <c r="D82" i="1" l="1"/>
  <c r="D190" i="1" l="1"/>
  <c r="D202" i="1"/>
  <c r="E153" i="1" l="1"/>
  <c r="E89" i="1"/>
  <c r="E60" i="1"/>
  <c r="E28" i="1"/>
  <c r="D72" i="1" l="1"/>
  <c r="D146" i="1"/>
  <c r="D150" i="1" l="1"/>
  <c r="D156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<sst xmlns="http://schemas.openxmlformats.org/spreadsheetml/2006/main" count="923" uniqueCount="370">
  <si>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</si>
  <si>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</si>
  <si>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</si>
  <si>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</si>
  <si>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</si>
  <si>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</si>
  <si>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</si>
  <si>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</si>
  <si>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</si>
  <si>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</si>
  <si>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</si>
  <si>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</si>
  <si>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</si>
  <si>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</si>
  <si>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</si>
  <si>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</si>
  <si>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</si>
  <si>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</si>
  <si>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</si>
  <si>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</si>
  <si>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</si>
  <si>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</si>
  <si>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</si>
  <si>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</si>
  <si>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</si>
  <si>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</si>
  <si>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</si>
  <si>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</si>
  <si>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</si>
  <si>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</si>
  <si>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</si>
  <si>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</si>
  <si>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</si>
  <si>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</si>
  <si>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</si>
  <si>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</si>
  <si>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</si>
  <si>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</si>
  <si>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</si>
  <si>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</si>
  <si>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</si>
  <si>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</si>
  <si>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</si>
  <si>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</si>
  <si>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</si>
  <si>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</si>
  <si>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</si>
  <si>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</si>
  <si>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</si>
  <si>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</si>
  <si>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</si>
  <si>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</si>
  <si>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</si>
  <si>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</si>
  <si>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</si>
  <si>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</si>
  <si>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</si>
  <si>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</si>
  <si>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</si>
  <si>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</si>
  <si>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</si>
  <si>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</si>
  <si>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</si>
  <si>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</si>
  <si>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</si>
  <si>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</si>
  <si>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</si>
  <si>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</si>
  <si>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</si>
  <si>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</si>
  <si>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</si>
  <si>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</si>
  <si>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</si>
  <si>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</si>
  <si>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</si>
  <si>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</si>
  <si>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</si>
  <si>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</si>
  <si>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</si>
  <si>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</si>
  <si>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</si>
  <si>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</si>
  <si>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</si>
  <si>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</si>
  <si>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</si>
  <si>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</si>
  <si>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</si>
  <si>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</si>
  <si>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</si>
  <si>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</si>
  <si>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</si>
  <si>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</si>
  <si>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</si>
  <si>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</si>
  <si>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</si>
  <si>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</si>
  <si>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</si>
  <si>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</si>
  <si>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</si>
  <si>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</si>
  <si>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</si>
  <si>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</si>
  <si>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</si>
  <si>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</si>
  <si>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</si>
  <si>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</si>
  <si>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</si>
  <si>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</si>
  <si>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</si>
  <si>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</si>
  <si>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</si>
  <si>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</si>
  <si>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</si>
  <si>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</si>
  <si>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</si>
  <si>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</si>
  <si>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</si>
  <si>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</si>
  <si>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</si>
  <si>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</si>
  <si>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</si>
  <si>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</si>
  <si>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</si>
  <si>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</si>
  <si>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</si>
  <si>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</si>
  <si>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</si>
  <si>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</si>
  <si>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</si>
  <si>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</si>
  <si>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</si>
  <si>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</si>
  <si>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</si>
  <si>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</si>
  <si>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</si>
  <si>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</si>
  <si>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</si>
  <si>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</si>
  <si>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</si>
  <si>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</si>
  <si>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</si>
  <si>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</si>
  <si>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</si>
  <si>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</si>
  <si>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</si>
  <si>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</si>
  <si>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</si>
  <si>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</si>
  <si>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</si>
  <si>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</si>
  <si>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</si>
  <si>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</si>
  <si>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</si>
  <si>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</si>
  <si>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</si>
  <si>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</si>
  <si>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</si>
  <si>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</si>
  <si>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</si>
  <si>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</si>
  <si>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</si>
  <si>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</si>
  <si>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</si>
  <si>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</si>
  <si>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</si>
  <si>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</si>
  <si>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</si>
  <si>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</si>
  <si>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</si>
  <si>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</si>
  <si>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</si>
  <si>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</si>
  <si>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</si>
  <si>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</si>
  <si>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</si>
  <si>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</si>
  <si>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</si>
  <si>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</si>
  <si>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</si>
  <si>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</si>
  <si>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</si>
  <si>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</si>
  <si>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</si>
  <si>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</si>
  <si>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</si>
  <si>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</si>
  <si>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</si>
  <si>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</si>
  <si>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</si>
  <si>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</si>
  <si>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</si>
  <si>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</si>
  <si>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</si>
  <si>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</si>
  <si>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</si>
  <si>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</si>
  <si>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</si>
  <si>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</si>
  <si>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</si>
  <si>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</si>
  <si>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</si>
  <si>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</si>
  <si>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</si>
  <si>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</si>
  <si>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</si>
  <si>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</si>
  <si>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</si>
  <si>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</si>
  <si>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</si>
  <si>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</si>
  <si>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</si>
  <si>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</si>
  <si>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</si>
  <si>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</si>
  <si>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</si>
  <si>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</si>
  <si>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</si>
  <si>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</si>
  <si>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</si>
  <si>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</si>
  <si>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</si>
  <si>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</si>
  <si>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</si>
  <si>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</si>
  <si>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</si>
  <si>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</si>
  <si>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</si>
  <si>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</si>
  <si>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</si>
  <si>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</si>
  <si>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</si>
  <si>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</si>
  <si>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</si>
  <si>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</si>
  <si>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</si>
  <si>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</si>
  <si>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</si>
  <si>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</si>
  <si>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</si>
  <si>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</si>
  <si>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</si>
  <si>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</si>
  <si>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</si>
  <si>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</si>
  <si>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</si>
  <si>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</si>
  <si>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</si>
  <si>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</si>
  <si>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</si>
  <si>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</si>
  <si>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</si>
  <si>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</si>
  <si>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</si>
  <si>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</si>
  <si>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</si>
  <si>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</si>
  <si>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</si>
  <si>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</si>
  <si>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</si>
  <si>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</si>
  <si>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</si>
  <si>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</si>
  <si>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</si>
  <si>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</si>
  <si>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</si>
  <si>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</si>
  <si>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</si>
  <si>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</si>
  <si>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</si>
  <si>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</si>
  <si>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</si>
  <si>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</si>
  <si>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</si>
  <si>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</si>
  <si>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</si>
  <si>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</si>
  <si>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</si>
  <si>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</si>
  <si>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</si>
  <si>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</si>
  <si>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</si>
  <si>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</si>
  <si>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</si>
  <si>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</si>
  <si>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</si>
  <si>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</si>
  <si>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</si>
  <si>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</si>
  <si>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</si>
  <si>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</si>
  <si>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</si>
  <si>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</si>
  <si>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</si>
  <si>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</si>
  <si>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</si>
  <si>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</si>
  <si>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</si>
  <si>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</si>
  <si>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</si>
  <si>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</si>
  <si>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</si>
  <si>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</si>
  <si>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</si>
  <si>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</si>
  <si>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</si>
  <si>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</si>
  <si>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</si>
  <si>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</si>
  <si>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</si>
  <si>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</si>
  <si>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</si>
  <si>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</si>
  <si>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</si>
  <si>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</si>
  <si>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</si>
  <si>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</si>
  <si>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</si>
  <si>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</si>
  <si>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</si>
  <si>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</si>
  <si>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</si>
  <si>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</si>
  <si>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</si>
  <si>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</si>
  <si>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</si>
  <si>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</si>
  <si>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</si>
  <si>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</si>
  <si>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</si>
  <si>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</si>
  <si>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</si>
  <si>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</si>
  <si>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</si>
  <si>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</si>
  <si>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</si>
  <si>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</si>
  <si>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</si>
  <si>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</si>
  <si>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</si>
  <si>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</si>
  <si>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</si>
  <si>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</si>
  <si>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</si>
  <si>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</si>
  <si>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</si>
  <si>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</si>
  <si>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</si>
  <si>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</si>
  <si>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</si>
  <si>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</si>
  <si>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</si>
  <si>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</si>
  <si>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</si>
  <si>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</si>
  <si>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</si>
  <si>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</si>
  <si>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</si>
  <si>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</si>
  <si>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</si>
  <si>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</si>
  <si>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</si>
  <si>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</si>
  <si>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</si>
  <si>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</si>
  <si>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</si>
  <si>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</si>
  <si>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№38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</si>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</sst>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38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-86230.227883594285</v>
          </cell>
        </row>
        <row r="25">
          <cell r="D25">
            <v>8129.61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J4">
            <v>830.79</v>
          </cell>
        </row>
        <row r="39">
          <cell r="GJ39">
            <v>0.303205</v>
          </cell>
        </row>
        <row r="43">
          <cell r="GJ43">
            <v>0.19150700000000001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7">
          <cell r="I27">
            <v>0</v>
          </cell>
          <cell r="P27">
            <v>5090.8104000000003</v>
          </cell>
          <cell r="U27">
            <v>5776.1117999999997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0">
          <cell r="GW110">
            <v>39.15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J123">
            <v>47218.039375320004</v>
          </cell>
        </row>
        <row r="124">
          <cell r="GJ124">
            <v>51991.645727879994</v>
          </cell>
        </row>
        <row r="125">
          <cell r="GJ125">
            <v>12216.600792000001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80" zoomScaleSheetLayoutView="90" workbookViewId="0"/>
  </sheetViews>
  <sheetFormatPr defaultRowHeight="15.75" x14ac:dyDescent="0.25"/>
  <cols>
    <col min="1" max="1" width="9.140625" style="22"/>
    <col min="2" max="2" width="62.42578125" style="19" customWidth="1"/>
    <col min="3" max="3" width="26.425781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366</v>
      </c>
      <c r="B2" s="23"/>
      <c r="C2" s="23"/>
      <c r="D2" s="23"/>
      <c r="E2" s="19">
        <v>830.79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364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-86230.227883594285</v>
      </c>
      <c r="E10" s="19" t="s">
        <v>364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8129.61</v>
      </c>
      <c r="E11" s="19" t="s">
        <v>364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111426.2858952</v>
      </c>
      <c r="E12" s="19" t="s">
        <v>365</v>
      </c>
    </row>
    <row r="13" spans="1:22" x14ac:dyDescent="0.25">
      <c r="A13" s="6" t="s">
        <v>22</v>
      </c>
      <c r="B13" s="24" t="s">
        <v>23</v>
      </c>
      <c r="C13" s="1" t="s">
        <v>15</v>
      </c>
      <c r="D13" s="17">
        <f>'[5]ГУК 2019'!$GJ$124</f>
        <v>51991.645727879994</v>
      </c>
      <c r="E13" s="19" t="s">
        <v>365</v>
      </c>
    </row>
    <row r="14" spans="1:22" x14ac:dyDescent="0.25">
      <c r="A14" s="6" t="s">
        <v>24</v>
      </c>
      <c r="B14" s="24" t="s">
        <v>25</v>
      </c>
      <c r="C14" s="1" t="s">
        <v>15</v>
      </c>
      <c r="D14" s="17">
        <f>'[5]ГУК 2019'!$GJ$123</f>
        <v>47218.039375320004</v>
      </c>
      <c r="E14" s="19" t="s">
        <v>365</v>
      </c>
    </row>
    <row r="15" spans="1:22" x14ac:dyDescent="0.25">
      <c r="A15" s="6" t="s">
        <v>26</v>
      </c>
      <c r="B15" s="24" t="s">
        <v>27</v>
      </c>
      <c r="C15" s="1" t="s">
        <v>15</v>
      </c>
      <c r="D15" s="17">
        <f>'[5]ГУК 2019'!$GJ$125</f>
        <v>12216.600792000001</v>
      </c>
      <c r="E15" s="19" t="s">
        <v>365</v>
      </c>
    </row>
    <row r="16" spans="1:22" x14ac:dyDescent="0.25">
      <c r="A16" s="24" t="s">
        <v>28</v>
      </c>
      <c r="B16" s="24" t="s">
        <v>29</v>
      </c>
      <c r="C16" s="24" t="s">
        <v>15</v>
      </c>
      <c r="D16" s="25">
        <f>D17</f>
        <v>81885.945895199984</v>
      </c>
      <c r="E16" s="19">
        <v>55424.93</v>
      </c>
    </row>
    <row r="17" spans="1:22" ht="31.5" x14ac:dyDescent="0.25">
      <c r="A17" s="24" t="s">
        <v>30</v>
      </c>
      <c r="B17" s="24" t="s">
        <v>31</v>
      </c>
      <c r="C17" s="24" t="s">
        <v>15</v>
      </c>
      <c r="D17" s="25">
        <f>D12-D25+D236+D252</f>
        <v>81885.945895199984</v>
      </c>
      <c r="E17" s="19" t="s">
        <v>364</v>
      </c>
    </row>
    <row r="18" spans="1:22" ht="31.5" x14ac:dyDescent="0.25">
      <c r="A18" s="24" t="s">
        <v>32</v>
      </c>
      <c r="B18" s="24" t="s">
        <v>33</v>
      </c>
      <c r="C18" s="24" t="s">
        <v>15</v>
      </c>
      <c r="D18" s="25">
        <v>0</v>
      </c>
    </row>
    <row r="19" spans="1:22" x14ac:dyDescent="0.25">
      <c r="A19" s="24" t="s">
        <v>34</v>
      </c>
      <c r="B19" s="24" t="s">
        <v>35</v>
      </c>
      <c r="C19" s="24" t="s">
        <v>15</v>
      </c>
      <c r="D19" s="25">
        <v>0</v>
      </c>
    </row>
    <row r="20" spans="1:22" x14ac:dyDescent="0.25">
      <c r="A20" s="24" t="s">
        <v>36</v>
      </c>
      <c r="B20" s="24" t="s">
        <v>37</v>
      </c>
      <c r="C20" s="24" t="s">
        <v>15</v>
      </c>
      <c r="D20" s="25">
        <v>0</v>
      </c>
      <c r="E20" s="19" t="s">
        <v>364</v>
      </c>
    </row>
    <row r="21" spans="1:22" x14ac:dyDescent="0.25">
      <c r="A21" s="24" t="s">
        <v>38</v>
      </c>
      <c r="B21" s="24" t="s">
        <v>39</v>
      </c>
      <c r="C21" s="24" t="s">
        <v>15</v>
      </c>
      <c r="D21" s="25">
        <v>0</v>
      </c>
      <c r="E21" s="19" t="s">
        <v>364</v>
      </c>
    </row>
    <row r="22" spans="1:22" x14ac:dyDescent="0.25">
      <c r="A22" s="24" t="s">
        <v>40</v>
      </c>
      <c r="B22" s="24" t="s">
        <v>41</v>
      </c>
      <c r="C22" s="24" t="s">
        <v>15</v>
      </c>
      <c r="D22" s="25">
        <f>D16+D10+D236+D252</f>
        <v>-19196.8819883943</v>
      </c>
      <c r="E22" s="19" t="s">
        <v>364</v>
      </c>
    </row>
    <row r="23" spans="1:22" x14ac:dyDescent="0.25">
      <c r="A23" s="24" t="s">
        <v>42</v>
      </c>
      <c r="B23" s="24" t="s">
        <v>43</v>
      </c>
      <c r="C23" s="24" t="s">
        <v>15</v>
      </c>
      <c r="D23" s="25">
        <v>4.2</v>
      </c>
      <c r="E23" s="19" t="s">
        <v>364</v>
      </c>
    </row>
    <row r="24" spans="1:22" x14ac:dyDescent="0.25">
      <c r="A24" s="24" t="s">
        <v>44</v>
      </c>
      <c r="B24" s="24" t="s">
        <v>45</v>
      </c>
      <c r="C24" s="24" t="s">
        <v>15</v>
      </c>
      <c r="D24" s="25">
        <f>D22-D231</f>
        <v>-163628.00557815429</v>
      </c>
      <c r="E24" s="19" t="s">
        <v>364</v>
      </c>
    </row>
    <row r="25" spans="1:22" x14ac:dyDescent="0.25">
      <c r="A25" s="24" t="s">
        <v>46</v>
      </c>
      <c r="B25" s="24" t="s">
        <v>47</v>
      </c>
      <c r="C25" s="24" t="s">
        <v>15</v>
      </c>
      <c r="D25" s="25">
        <v>14687.74</v>
      </c>
      <c r="E25" s="19" t="s">
        <v>364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5776.1117999999997</v>
      </c>
      <c r="E28" s="15">
        <f>'[3]2018 непоср.'!$U$27</f>
        <v>5776.1117999999997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6.9525533528328456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5090.8104000000003</v>
      </c>
      <c r="E60" s="15">
        <f>'[3]2018 непоср.'!$P$27</f>
        <v>5090.8104000000003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364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6.1276741414797966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12216.6</v>
      </c>
      <c r="E66" s="19">
        <v>12216.6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14.7047990466905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3729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6">
        <v>3729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4.4884988986386452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533.39</v>
      </c>
      <c r="F77" s="4">
        <v>9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533.39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59.265555555555551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39.15</v>
      </c>
      <c r="F84" s="1">
        <v>72.5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9"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5">
        <f>'[4]Выполненные работы 2018 г.'!$GW$110</f>
        <v>39.15</v>
      </c>
      <c r="F89" s="1">
        <f>F84</f>
        <v>72.5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E89/F89</f>
        <v>0.54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52586.06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6"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5">
        <v>0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5">
        <v>102.44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0.12330432479928743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6">
        <v>287.77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0.34638115528593266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6">
        <f>184.67+88.08</f>
        <v>272.75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0.32830197763574431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9">
        <v>1414.84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1.7030055730088229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5">
        <v>205.21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0.24700586189048979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5">
        <v>149.87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0.18039456420996883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5">
        <v>567.26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0.68279589306563637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9949.07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11.975433021581868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363</v>
      </c>
      <c r="E143" s="15">
        <v>563.14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0.67783675778475905</v>
      </c>
      <c r="F146" s="10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19">
        <v>39073.71</v>
      </c>
      <c r="F147" s="11"/>
      <c r="G147" s="12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47.031993644603332</v>
      </c>
    </row>
    <row r="151" spans="1:7" ht="47.25" x14ac:dyDescent="0.25">
      <c r="A151" s="18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7">
        <f>E153+E157+E161+E165+E169+E173+E177+E181+E185</f>
        <v>29808.25138976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5">
        <f>('[2]гук(2016)'!$GJ$39+'[2]гук(2016)'!$GJ$43)*12*'[2]гук(2016)'!$GJ$4</f>
        <v>4932.0213897600006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8">
        <f>E153/E2</f>
        <v>5.9365440000000014</v>
      </c>
    </row>
    <row r="157" spans="1:7" ht="31.5" x14ac:dyDescent="0.25">
      <c r="A157" s="6" t="s">
        <v>235</v>
      </c>
      <c r="B157" s="1" t="s">
        <v>55</v>
      </c>
      <c r="C157" s="1" t="s">
        <v>7</v>
      </c>
      <c r="D157" s="1" t="s">
        <v>236</v>
      </c>
      <c r="E157" s="19">
        <v>0</v>
      </c>
    </row>
    <row r="158" spans="1:7" x14ac:dyDescent="0.25">
      <c r="A158" s="6" t="s">
        <v>237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238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239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240</v>
      </c>
      <c r="B161" s="1" t="s">
        <v>55</v>
      </c>
      <c r="C161" s="1" t="s">
        <v>7</v>
      </c>
      <c r="D161" s="1" t="s">
        <v>241</v>
      </c>
      <c r="E161" s="19">
        <v>0</v>
      </c>
    </row>
    <row r="162" spans="1:5" x14ac:dyDescent="0.25">
      <c r="A162" s="6" t="s">
        <v>242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244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245</v>
      </c>
      <c r="B165" s="1" t="s">
        <v>55</v>
      </c>
      <c r="C165" s="1" t="s">
        <v>7</v>
      </c>
      <c r="D165" s="1" t="s">
        <v>246</v>
      </c>
      <c r="E165" s="19">
        <v>1148.3399999999999</v>
      </c>
    </row>
    <row r="166" spans="1:5" x14ac:dyDescent="0.25">
      <c r="A166" s="6" t="s">
        <v>247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248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249</v>
      </c>
      <c r="B168" s="1" t="s">
        <v>63</v>
      </c>
      <c r="C168" s="1" t="s">
        <v>15</v>
      </c>
      <c r="D168" s="8">
        <f>E165/E2</f>
        <v>1.3822265554472248</v>
      </c>
    </row>
    <row r="169" spans="1:5" ht="31.5" x14ac:dyDescent="0.25">
      <c r="A169" s="6" t="s">
        <v>250</v>
      </c>
      <c r="B169" s="1" t="s">
        <v>55</v>
      </c>
      <c r="C169" s="1" t="s">
        <v>7</v>
      </c>
      <c r="D169" s="1" t="s">
        <v>251</v>
      </c>
      <c r="E169" s="19">
        <v>955.5</v>
      </c>
    </row>
    <row r="170" spans="1:5" x14ac:dyDescent="0.25">
      <c r="A170" s="6" t="s">
        <v>252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254</v>
      </c>
      <c r="B172" s="1" t="s">
        <v>63</v>
      </c>
      <c r="C172" s="1" t="s">
        <v>15</v>
      </c>
      <c r="D172" s="8">
        <f>E169/E2</f>
        <v>1.1501101361354855</v>
      </c>
    </row>
    <row r="173" spans="1:5" ht="31.5" x14ac:dyDescent="0.25">
      <c r="A173" s="6" t="s">
        <v>255</v>
      </c>
      <c r="B173" s="1" t="s">
        <v>55</v>
      </c>
      <c r="C173" s="1" t="s">
        <v>7</v>
      </c>
      <c r="D173" s="1" t="s">
        <v>256</v>
      </c>
      <c r="E173" s="19">
        <v>0</v>
      </c>
    </row>
    <row r="174" spans="1:5" x14ac:dyDescent="0.25">
      <c r="A174" s="6" t="s">
        <v>257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258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259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260</v>
      </c>
      <c r="B177" s="1" t="s">
        <v>55</v>
      </c>
      <c r="C177" s="1" t="s">
        <v>7</v>
      </c>
      <c r="D177" s="1" t="s">
        <v>261</v>
      </c>
      <c r="E177" s="19">
        <v>5611.75</v>
      </c>
      <c r="F177" s="19" t="s">
        <v>262</v>
      </c>
    </row>
    <row r="178" spans="1:6" x14ac:dyDescent="0.25">
      <c r="A178" s="6" t="s">
        <v>263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264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265</v>
      </c>
      <c r="B180" s="1" t="s">
        <v>63</v>
      </c>
      <c r="C180" s="1" t="s">
        <v>15</v>
      </c>
      <c r="D180" s="8">
        <f>E177/E2</f>
        <v>6.7547153913744751</v>
      </c>
    </row>
    <row r="181" spans="1:6" ht="31.5" x14ac:dyDescent="0.25">
      <c r="A181" s="6" t="s">
        <v>266</v>
      </c>
      <c r="B181" s="1" t="s">
        <v>55</v>
      </c>
      <c r="C181" s="1" t="s">
        <v>7</v>
      </c>
      <c r="D181" s="1" t="s">
        <v>267</v>
      </c>
      <c r="E181" s="19">
        <v>17160.64</v>
      </c>
    </row>
    <row r="182" spans="1:6" x14ac:dyDescent="0.25">
      <c r="A182" s="6" t="s">
        <v>268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269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270</v>
      </c>
      <c r="B184" s="1" t="s">
        <v>63</v>
      </c>
      <c r="C184" s="1" t="s">
        <v>15</v>
      </c>
      <c r="D184" s="8">
        <f>E181/E2</f>
        <v>20.655809530687659</v>
      </c>
    </row>
    <row r="185" spans="1:6" ht="31.5" x14ac:dyDescent="0.25">
      <c r="A185" s="6"/>
      <c r="B185" s="1" t="s">
        <v>55</v>
      </c>
      <c r="C185" s="1" t="s">
        <v>7</v>
      </c>
      <c r="D185" s="8" t="s">
        <v>271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272</v>
      </c>
      <c r="B189" s="3" t="s">
        <v>50</v>
      </c>
      <c r="C189" s="3" t="s">
        <v>7</v>
      </c>
      <c r="D189" s="3" t="s">
        <v>273</v>
      </c>
    </row>
    <row r="190" spans="1:6" ht="18.75" x14ac:dyDescent="0.25">
      <c r="A190" s="6" t="s">
        <v>274</v>
      </c>
      <c r="B190" s="1" t="s">
        <v>53</v>
      </c>
      <c r="C190" s="1" t="s">
        <v>15</v>
      </c>
      <c r="D190" s="1">
        <f>E191+E195+E199+E203+E207+E211+E215+E219+E223+E227</f>
        <v>34651.75</v>
      </c>
      <c r="F190" s="13"/>
    </row>
    <row r="191" spans="1:6" ht="31.5" x14ac:dyDescent="0.25">
      <c r="A191" s="6" t="s">
        <v>275</v>
      </c>
      <c r="B191" s="1" t="s">
        <v>55</v>
      </c>
      <c r="C191" s="1" t="s">
        <v>7</v>
      </c>
      <c r="D191" s="1" t="s">
        <v>276</v>
      </c>
      <c r="E191" s="19">
        <v>0</v>
      </c>
    </row>
    <row r="192" spans="1:6" x14ac:dyDescent="0.25">
      <c r="A192" s="6" t="s">
        <v>277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278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279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280</v>
      </c>
      <c r="B195" s="1" t="s">
        <v>55</v>
      </c>
      <c r="C195" s="1" t="s">
        <v>7</v>
      </c>
      <c r="D195" s="1" t="s">
        <v>281</v>
      </c>
      <c r="E195" s="19">
        <v>0</v>
      </c>
    </row>
    <row r="196" spans="1:5" x14ac:dyDescent="0.25">
      <c r="A196" s="6" t="s">
        <v>282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283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284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285</v>
      </c>
      <c r="B199" s="1" t="s">
        <v>55</v>
      </c>
      <c r="C199" s="1" t="s">
        <v>7</v>
      </c>
      <c r="D199" s="1" t="s">
        <v>286</v>
      </c>
      <c r="E199" s="19">
        <v>0</v>
      </c>
    </row>
    <row r="200" spans="1:5" x14ac:dyDescent="0.25">
      <c r="A200" s="6" t="s">
        <v>287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289</v>
      </c>
      <c r="B202" s="1" t="s">
        <v>63</v>
      </c>
      <c r="C202" s="1" t="s">
        <v>15</v>
      </c>
      <c r="D202" s="7">
        <f>E199/E2</f>
        <v>0</v>
      </c>
    </row>
    <row r="203" spans="1:5" ht="31.5" x14ac:dyDescent="0.25">
      <c r="A203" s="6" t="s">
        <v>290</v>
      </c>
      <c r="B203" s="1" t="s">
        <v>55</v>
      </c>
      <c r="C203" s="1" t="s">
        <v>7</v>
      </c>
      <c r="D203" s="1" t="s">
        <v>291</v>
      </c>
      <c r="E203" s="19">
        <v>0</v>
      </c>
    </row>
    <row r="204" spans="1:5" x14ac:dyDescent="0.25">
      <c r="A204" s="6" t="s">
        <v>292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293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294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295</v>
      </c>
      <c r="B207" s="1" t="s">
        <v>55</v>
      </c>
      <c r="C207" s="1" t="s">
        <v>7</v>
      </c>
      <c r="D207" s="1" t="s">
        <v>296</v>
      </c>
      <c r="E207" s="19">
        <v>3014.34</v>
      </c>
    </row>
    <row r="208" spans="1:5" x14ac:dyDescent="0.25">
      <c r="A208" s="6" t="s">
        <v>297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298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299</v>
      </c>
      <c r="B210" s="1" t="s">
        <v>63</v>
      </c>
      <c r="C210" s="1" t="s">
        <v>15</v>
      </c>
      <c r="D210" s="8">
        <f>E207/E2</f>
        <v>3.6282815151843431</v>
      </c>
    </row>
    <row r="211" spans="1:5" ht="31.5" x14ac:dyDescent="0.25">
      <c r="A211" s="6" t="s">
        <v>300</v>
      </c>
      <c r="B211" s="1" t="s">
        <v>55</v>
      </c>
      <c r="C211" s="1" t="s">
        <v>7</v>
      </c>
      <c r="D211" s="1" t="s">
        <v>301</v>
      </c>
      <c r="E211" s="19">
        <v>31637.41</v>
      </c>
    </row>
    <row r="212" spans="1:5" x14ac:dyDescent="0.25">
      <c r="A212" s="6" t="s">
        <v>302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304</v>
      </c>
      <c r="B214" s="1" t="s">
        <v>63</v>
      </c>
      <c r="C214" s="1" t="s">
        <v>15</v>
      </c>
      <c r="D214" s="8">
        <f>E211/E2</f>
        <v>38.081115564703474</v>
      </c>
    </row>
    <row r="215" spans="1:5" ht="31.5" x14ac:dyDescent="0.25">
      <c r="A215" s="6" t="s">
        <v>305</v>
      </c>
      <c r="B215" s="1" t="s">
        <v>55</v>
      </c>
      <c r="C215" s="1" t="s">
        <v>7</v>
      </c>
      <c r="D215" s="1" t="s">
        <v>306</v>
      </c>
      <c r="E215" s="19">
        <v>0</v>
      </c>
    </row>
    <row r="216" spans="1:5" x14ac:dyDescent="0.25">
      <c r="A216" s="6" t="s">
        <v>307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308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309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310</v>
      </c>
      <c r="B219" s="1" t="s">
        <v>55</v>
      </c>
      <c r="C219" s="1" t="s">
        <v>7</v>
      </c>
      <c r="D219" s="1" t="s">
        <v>311</v>
      </c>
      <c r="E219" s="19">
        <v>0</v>
      </c>
    </row>
    <row r="220" spans="1:5" x14ac:dyDescent="0.25">
      <c r="A220" s="6" t="s">
        <v>312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315</v>
      </c>
      <c r="B223" s="1" t="s">
        <v>55</v>
      </c>
      <c r="C223" s="1" t="s">
        <v>7</v>
      </c>
      <c r="D223" s="1" t="s">
        <v>316</v>
      </c>
      <c r="E223" s="19">
        <v>0</v>
      </c>
    </row>
    <row r="224" spans="1:5" x14ac:dyDescent="0.25">
      <c r="A224" s="6" t="s">
        <v>317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320</v>
      </c>
      <c r="B227" s="1" t="s">
        <v>55</v>
      </c>
      <c r="C227" s="1" t="s">
        <v>7</v>
      </c>
      <c r="D227" s="1" t="s">
        <v>321</v>
      </c>
      <c r="E227" s="19">
        <v>0</v>
      </c>
      <c r="F227" s="19" t="s">
        <v>322</v>
      </c>
    </row>
    <row r="228" spans="1:6" x14ac:dyDescent="0.25">
      <c r="A228" s="6" t="s">
        <v>323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324</v>
      </c>
      <c r="B229" s="1" t="s">
        <v>3</v>
      </c>
      <c r="C229" s="1" t="s">
        <v>7</v>
      </c>
      <c r="D229" s="1" t="s">
        <v>325</v>
      </c>
    </row>
    <row r="230" spans="1:6" x14ac:dyDescent="0.25">
      <c r="A230" s="6" t="s">
        <v>326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327</v>
      </c>
      <c r="C231" s="1" t="s">
        <v>15</v>
      </c>
      <c r="D231" s="14">
        <f>SUM(D28,D34,D60,D66,D72,D78,D84,D94,D152,D190)</f>
        <v>144431.12358975998</v>
      </c>
    </row>
    <row r="232" spans="1:6" x14ac:dyDescent="0.25">
      <c r="A232" s="20" t="s">
        <v>328</v>
      </c>
      <c r="B232" s="20"/>
      <c r="C232" s="20"/>
      <c r="D232" s="20"/>
    </row>
    <row r="233" spans="1:6" x14ac:dyDescent="0.25">
      <c r="A233" s="6" t="s">
        <v>329</v>
      </c>
      <c r="B233" s="1" t="s">
        <v>330</v>
      </c>
      <c r="C233" s="1" t="s">
        <v>331</v>
      </c>
      <c r="D233" s="1">
        <v>3</v>
      </c>
      <c r="E233" s="19" t="s">
        <v>364</v>
      </c>
    </row>
    <row r="234" spans="1:6" x14ac:dyDescent="0.25">
      <c r="A234" s="6" t="s">
        <v>332</v>
      </c>
      <c r="B234" s="1" t="s">
        <v>333</v>
      </c>
      <c r="C234" s="1" t="s">
        <v>331</v>
      </c>
      <c r="D234" s="1">
        <v>3</v>
      </c>
      <c r="E234" s="19" t="s">
        <v>364</v>
      </c>
    </row>
    <row r="235" spans="1:6" x14ac:dyDescent="0.25">
      <c r="A235" s="6" t="s">
        <v>334</v>
      </c>
      <c r="B235" s="1" t="s">
        <v>335</v>
      </c>
      <c r="C235" s="1" t="s">
        <v>331</v>
      </c>
      <c r="D235" s="1">
        <v>0</v>
      </c>
      <c r="E235" s="19" t="s">
        <v>364</v>
      </c>
    </row>
    <row r="236" spans="1:6" x14ac:dyDescent="0.25">
      <c r="A236" s="6" t="s">
        <v>336</v>
      </c>
      <c r="B236" s="1" t="s">
        <v>337</v>
      </c>
      <c r="C236" s="1" t="s">
        <v>15</v>
      </c>
      <c r="D236" s="1">
        <v>-17152.599999999999</v>
      </c>
      <c r="E236" s="19" t="s">
        <v>364</v>
      </c>
    </row>
    <row r="237" spans="1:6" x14ac:dyDescent="0.25">
      <c r="A237" s="20" t="s">
        <v>338</v>
      </c>
      <c r="B237" s="20"/>
      <c r="C237" s="20"/>
      <c r="D237" s="20"/>
    </row>
    <row r="238" spans="1:6" ht="31.5" x14ac:dyDescent="0.25">
      <c r="A238" s="6" t="s">
        <v>339</v>
      </c>
      <c r="B238" s="1" t="s">
        <v>14</v>
      </c>
      <c r="C238" s="1" t="s">
        <v>15</v>
      </c>
      <c r="D238" s="1">
        <v>0</v>
      </c>
      <c r="E238" s="19" t="s">
        <v>340</v>
      </c>
    </row>
    <row r="239" spans="1:6" ht="31.5" x14ac:dyDescent="0.25">
      <c r="A239" s="6" t="s">
        <v>341</v>
      </c>
      <c r="B239" s="1" t="s">
        <v>17</v>
      </c>
      <c r="C239" s="1" t="s">
        <v>15</v>
      </c>
      <c r="D239" s="1">
        <v>0</v>
      </c>
      <c r="E239" s="19" t="s">
        <v>340</v>
      </c>
    </row>
    <row r="240" spans="1:6" ht="31.5" x14ac:dyDescent="0.25">
      <c r="A240" s="6" t="s">
        <v>342</v>
      </c>
      <c r="B240" s="1" t="s">
        <v>19</v>
      </c>
      <c r="C240" s="1" t="s">
        <v>15</v>
      </c>
      <c r="D240" s="1">
        <v>0</v>
      </c>
      <c r="E240" s="19" t="s">
        <v>340</v>
      </c>
    </row>
    <row r="241" spans="1:5" ht="31.5" x14ac:dyDescent="0.25">
      <c r="A241" s="6" t="s">
        <v>343</v>
      </c>
      <c r="B241" s="1" t="s">
        <v>43</v>
      </c>
      <c r="C241" s="1" t="s">
        <v>15</v>
      </c>
      <c r="D241" s="1">
        <v>0</v>
      </c>
      <c r="E241" s="19" t="s">
        <v>340</v>
      </c>
    </row>
    <row r="242" spans="1:5" ht="31.5" x14ac:dyDescent="0.25">
      <c r="A242" s="6" t="s">
        <v>344</v>
      </c>
      <c r="B242" s="1" t="s">
        <v>345</v>
      </c>
      <c r="C242" s="1" t="s">
        <v>15</v>
      </c>
      <c r="D242" s="1">
        <v>0</v>
      </c>
      <c r="E242" s="19" t="s">
        <v>340</v>
      </c>
    </row>
    <row r="243" spans="1:5" ht="31.5" x14ac:dyDescent="0.25">
      <c r="A243" s="6" t="s">
        <v>346</v>
      </c>
      <c r="B243" s="1" t="s">
        <v>47</v>
      </c>
      <c r="C243" s="1" t="s">
        <v>15</v>
      </c>
      <c r="D243" s="1">
        <v>0</v>
      </c>
      <c r="E243" s="19" t="s">
        <v>340</v>
      </c>
    </row>
    <row r="244" spans="1:5" x14ac:dyDescent="0.25">
      <c r="A244" s="20" t="s">
        <v>347</v>
      </c>
      <c r="B244" s="20"/>
      <c r="C244" s="20"/>
      <c r="D244" s="20"/>
      <c r="E244" s="10"/>
    </row>
    <row r="245" spans="1:5" ht="31.5" x14ac:dyDescent="0.25">
      <c r="A245" s="6" t="s">
        <v>348</v>
      </c>
      <c r="B245" s="1" t="s">
        <v>330</v>
      </c>
      <c r="C245" s="1" t="s">
        <v>331</v>
      </c>
      <c r="D245" s="1">
        <v>0</v>
      </c>
      <c r="E245" s="19" t="s">
        <v>340</v>
      </c>
    </row>
    <row r="246" spans="1:5" ht="31.5" x14ac:dyDescent="0.25">
      <c r="A246" s="6" t="s">
        <v>349</v>
      </c>
      <c r="B246" s="1" t="s">
        <v>333</v>
      </c>
      <c r="C246" s="1" t="s">
        <v>331</v>
      </c>
      <c r="D246" s="1">
        <v>0</v>
      </c>
      <c r="E246" s="19" t="s">
        <v>340</v>
      </c>
    </row>
    <row r="247" spans="1:5" ht="31.5" x14ac:dyDescent="0.25">
      <c r="A247" s="6" t="s">
        <v>350</v>
      </c>
      <c r="B247" s="1" t="s">
        <v>351</v>
      </c>
      <c r="C247" s="1" t="s">
        <v>331</v>
      </c>
      <c r="D247" s="1">
        <v>0</v>
      </c>
      <c r="E247" s="19" t="s">
        <v>340</v>
      </c>
    </row>
    <row r="248" spans="1:5" ht="31.5" x14ac:dyDescent="0.25">
      <c r="A248" s="6" t="s">
        <v>352</v>
      </c>
      <c r="B248" s="1" t="s">
        <v>337</v>
      </c>
      <c r="C248" s="1" t="s">
        <v>15</v>
      </c>
      <c r="D248" s="1">
        <v>0</v>
      </c>
      <c r="E248" s="19" t="s">
        <v>340</v>
      </c>
    </row>
    <row r="249" spans="1:5" x14ac:dyDescent="0.25">
      <c r="A249" s="20" t="s">
        <v>353</v>
      </c>
      <c r="B249" s="20"/>
      <c r="C249" s="20"/>
      <c r="D249" s="20"/>
    </row>
    <row r="250" spans="1:5" x14ac:dyDescent="0.25">
      <c r="A250" s="6" t="s">
        <v>354</v>
      </c>
      <c r="B250" s="1" t="s">
        <v>355</v>
      </c>
      <c r="C250" s="1" t="s">
        <v>331</v>
      </c>
      <c r="D250" s="1">
        <v>3</v>
      </c>
      <c r="E250" s="19" t="s">
        <v>356</v>
      </c>
    </row>
    <row r="251" spans="1:5" x14ac:dyDescent="0.25">
      <c r="A251" s="6" t="s">
        <v>357</v>
      </c>
      <c r="B251" s="1" t="s">
        <v>358</v>
      </c>
      <c r="C251" s="1" t="s">
        <v>331</v>
      </c>
      <c r="D251" s="1">
        <v>0</v>
      </c>
      <c r="E251" s="19" t="s">
        <v>356</v>
      </c>
    </row>
    <row r="252" spans="1:5" ht="31.5" x14ac:dyDescent="0.25">
      <c r="A252" s="6" t="s">
        <v>359</v>
      </c>
      <c r="B252" s="1" t="s">
        <v>360</v>
      </c>
      <c r="C252" s="1" t="s">
        <v>15</v>
      </c>
      <c r="D252" s="1">
        <v>2300</v>
      </c>
      <c r="E252" s="19" t="s">
        <v>356</v>
      </c>
    </row>
    <row r="256" spans="1:5" x14ac:dyDescent="0.25">
      <c r="A256" s="26" t="s">
        <v>361</v>
      </c>
      <c r="B256" s="26"/>
      <c r="D256" s="27" t="s">
        <v>362</v>
      </c>
    </row>
  </sheetData>
  <sheetProtection algorithmName="SHA-512" hashValue="uJeQS6yrl87Q7LXOkwD6u4m1ONkFbXayl5K9QUbIVT4ptOXm3rV4eegXM3VvOmfQ9oNgxnXRr5bkcvYonRh6jg==" saltValue="aLiBORBmOxwfW8yoVmroBg==" spinCount="100000" sheet="1" objects="1" scenario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2020-04-06T12:06:18Z</dcterms:modified>
</cp:coreProperties>
</file>