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D235" i="1" l="1"/>
  <c r="E165" i="1"/>
  <c r="E111" i="1" l="1"/>
  <c r="D15" i="1"/>
  <c r="D14" i="1"/>
  <c r="D13" i="1"/>
  <c r="D11" i="1" l="1"/>
  <c r="D10" i="1"/>
  <c r="D9" i="1"/>
  <c r="D82" i="1" l="1"/>
  <c r="E153" i="1" l="1"/>
  <c r="D152" i="1" s="1"/>
  <c r="E123" i="1"/>
  <c r="E99" i="1"/>
  <c r="E95" i="1"/>
  <c r="E89" i="1"/>
  <c r="E62" i="1"/>
  <c r="E29" i="1"/>
  <c r="D23" i="1"/>
  <c r="D12" i="1" l="1"/>
  <c r="D156" i="1"/>
  <c r="D176" i="1"/>
  <c r="D146" i="1"/>
  <c r="D72" i="1"/>
  <c r="D76" i="1"/>
  <c r="D150" i="1" l="1"/>
  <c r="D70" i="1" l="1"/>
  <c r="D66" i="1"/>
  <c r="D64" i="1"/>
  <c r="D60" i="1"/>
  <c r="D32" i="1"/>
  <c r="D28" i="1"/>
  <c r="D206" i="1"/>
  <c r="D84" i="1" l="1"/>
  <c r="D234" i="1" l="1"/>
  <c r="D230" i="1"/>
  <c r="D226" i="1"/>
  <c r="D222" i="1"/>
  <c r="D218" i="1"/>
  <c r="D214" i="1"/>
  <c r="D202" i="1"/>
  <c r="D192" i="1"/>
  <c r="D188" i="1"/>
  <c r="D184" i="1"/>
  <c r="D180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7" i="1" l="1"/>
  <c r="D16" i="1" s="1"/>
  <c r="D22" i="1" s="1"/>
  <c r="D194" i="1"/>
  <c r="D24" i="1" l="1"/>
</calcChain>
</file>

<file path=xl/sharedStrings.xml><?xml version="1.0" encoding="utf-8"?>
<sst xmlns="http://schemas.openxmlformats.org/spreadsheetml/2006/main" count="935" uniqueCount="371">
  <si>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</si>
  <si>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</si>
  <si>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</si>
  <si>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</si>
  <si>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</si>
  <si>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</si>
  <si>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</si>
  <si>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</si>
  <si>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</si>
  <si>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</si>
  <si>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</si>
  <si>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</si>
  <si>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</si>
  <si>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</si>
  <si>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</si>
  <si>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</si>
  <si>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</si>
  <si>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</si>
  <si>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</si>
  <si>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</si>
  <si>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</si>
  <si>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</si>
  <si>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</si>
  <si>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</si>
  <si>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</si>
  <si>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</si>
  <si>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</si>
  <si>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</si>
  <si>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</si>
  <si>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</si>
  <si>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</si>
  <si>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</si>
  <si>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</si>
  <si>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</si>
  <si>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</si>
  <si>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</si>
  <si>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</si>
  <si>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</si>
  <si>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</si>
  <si>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</si>
  <si>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</si>
  <si>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</si>
  <si>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</si>
  <si>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</si>
  <si>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</si>
  <si>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</si>
  <si>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</si>
  <si>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</si>
  <si>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</si>
  <si>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</si>
  <si>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</si>
  <si>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</si>
  <si>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</si>
  <si>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</si>
  <si>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</si>
  <si>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</si>
  <si>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</si>
  <si>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</si>
  <si>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</si>
  <si>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</si>
  <si>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</si>
  <si>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</si>
  <si>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</si>
  <si>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</si>
  <si>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</si>
  <si>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</si>
  <si>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</si>
  <si>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</si>
  <si>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</si>
  <si>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</si>
  <si>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</si>
  <si>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</si>
  <si>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</si>
  <si>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</si>
  <si>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</si>
  <si>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</si>
  <si>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</si>
  <si>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</si>
  <si>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</si>
  <si>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</si>
  <si>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</si>
  <si>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</si>
  <si>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</si>
  <si>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</si>
  <si>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</si>
  <si>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</si>
  <si>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</si>
  <si>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</si>
  <si>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</si>
  <si>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</si>
  <si>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</si>
  <si>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</si>
  <si>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</si>
  <si>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</si>
  <si>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</si>
  <si>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</si>
  <si>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</si>
  <si>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</si>
  <si>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</si>
  <si>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</si>
  <si>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</si>
  <si>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</si>
  <si>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</si>
  <si>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</si>
  <si>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</si>
  <si>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</si>
  <si>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</si>
  <si>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</si>
  <si>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</si>
  <si>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</si>
  <si>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</si>
  <si>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</si>
  <si>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</si>
  <si>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</si>
  <si>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</si>
  <si>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</si>
  <si>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</si>
  <si>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</si>
  <si>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</si>
  <si>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</si>
  <si>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</si>
  <si>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</si>
  <si>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</si>
  <si>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</si>
  <si>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</si>
  <si>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</si>
  <si>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</si>
  <si>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</si>
  <si>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</si>
  <si>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</si>
  <si>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</si>
  <si>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</si>
  <si>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</si>
  <si>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</si>
  <si>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</si>
  <si>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</si>
  <si>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</si>
  <si>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</si>
  <si>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</si>
  <si>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</si>
  <si>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</si>
  <si>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</si>
  <si>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</si>
  <si>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</si>
  <si>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</si>
  <si>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</si>
  <si>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</si>
  <si>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</si>
  <si>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</si>
  <si>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</si>
  <si>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</si>
  <si>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</si>
  <si>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</si>
  <si>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</si>
  <si>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</si>
  <si>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</si>
  <si>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</si>
  <si>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</si>
  <si>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</si>
  <si>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</si>
  <si>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</si>
  <si>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</si>
  <si>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</si>
  <si>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</si>
  <si>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</si>
  <si>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</si>
  <si>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</si>
  <si>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</si>
  <si>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</si>
  <si>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</si>
  <si>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</si>
  <si>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</si>
  <si>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</si>
  <si>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</si>
  <si>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</si>
  <si>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</si>
  <si>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</si>
  <si>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</si>
  <si>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</si>
  <si>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</si>
  <si>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</si>
  <si>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</si>
  <si>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</si>
  <si>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</si>
  <si>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</si>
  <si>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</si>
  <si>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</si>
  <si>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</si>
  <si>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</si>
  <si>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</si>
  <si>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</si>
  <si>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</si>
  <si>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</si>
  <si>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</si>
  <si>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</si>
  <si>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</si>
  <si>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</si>
  <si>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</si>
  <si>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</si>
  <si>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</si>
  <si>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</si>
  <si>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</si>
  <si>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</si>
  <si>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</si>
  <si>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</si>
  <si>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</si>
  <si>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</si>
  <si>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</si>
  <si>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</si>
  <si>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</si>
  <si>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</si>
  <si>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</si>
  <si>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</si>
  <si>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</si>
  <si>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</si>
  <si>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</si>
  <si>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</si>
  <si>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</si>
  <si>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</si>
  <si>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</si>
  <si>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</si>
  <si>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</si>
  <si>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</si>
  <si>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</si>
  <si>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</si>
  <si>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</si>
  <si>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</si>
  <si>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</si>
  <si>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</si>
  <si>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</si>
  <si>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</si>
  <si>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</si>
  <si>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</si>
  <si>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</si>
  <si>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</si>
  <si>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</si>
  <si>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</si>
  <si>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</si>
  <si>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</si>
  <si>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</si>
  <si>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</si>
  <si>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</si>
  <si>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</si>
  <si>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</si>
  <si>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</si>
  <si>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</si>
  <si>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</si>
  <si>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</si>
  <si>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</si>
  <si>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</si>
  <si>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</si>
  <si>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</si>
  <si>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</si>
  <si>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</si>
  <si>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</si>
  <si>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</si>
  <si>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</si>
  <si>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</si>
  <si>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</si>
  <si>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</si>
  <si>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</si>
  <si>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</si>
  <si>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</si>
  <si>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</si>
  <si>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</si>
  <si>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</si>
  <si>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</si>
  <si>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</si>
  <si>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</si>
  <si>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</si>
  <si>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</si>
  <si>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</si>
  <si>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</si>
  <si>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</si>
  <si>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</si>
  <si>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</si>
  <si>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</si>
  <si>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</si>
  <si>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</si>
  <si>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</si>
  <si>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</si>
  <si>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</si>
  <si>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</si>
  <si>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</si>
  <si>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</si>
  <si>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</si>
  <si>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</si>
  <si>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</si>
  <si>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</si>
  <si>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</si>
  <si>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</si>
  <si>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</si>
  <si>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</si>
  <si>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</si>
  <si>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</si>
  <si>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</si>
  <si>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</si>
  <si>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</si>
  <si>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</si>
  <si>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</si>
  <si>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</si>
  <si>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</si>
  <si>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</si>
  <si>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</si>
  <si>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</si>
  <si>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</si>
  <si>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</si>
  <si>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</si>
  <si>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</si>
  <si>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</si>
  <si>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</si>
  <si>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</si>
  <si>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</si>
  <si>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</si>
  <si>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</si>
  <si>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</si>
  <si>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</si>
  <si>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</si>
  <si>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</si>
  <si>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</si>
  <si>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</si>
  <si>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</si>
  <si>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</si>
  <si>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</si>
  <si>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</si>
  <si>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</si>
  <si>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</si>
  <si>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</si>
  <si>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</si>
  <si>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</si>
  <si>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</si>
  <si>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</si>
  <si>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</si>
  <si>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</si>
  <si>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</si>
  <si>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</si>
  <si>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</si>
  <si>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</si>
  <si>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</si>
  <si>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</si>
  <si>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</si>
  <si>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</si>
  <si>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</si>
  <si>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</si>
  <si>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</si>
  <si>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</si>
  <si>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</si>
  <si>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</si>
  <si>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</si>
  <si>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</si>
  <si>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</si>
  <si>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</si>
  <si>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</si>
  <si>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</si>
  <si>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</si>
  <si>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</si>
  <si>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</si>
  <si>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</si>
  <si>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</si>
  <si>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</si>
  <si>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</si>
  <si>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</si>
  <si>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</si>
  <si>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</si>
  <si>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Ремонт внутридомовых сетей горячего водоснабжения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</si>
  <si>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</si>
  <si>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</si>
  <si>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№34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</si>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</sst>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34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-29806.448782399995</v>
          </cell>
        </row>
        <row r="25">
          <cell r="D25">
            <v>30006.69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G4">
            <v>656.9</v>
          </cell>
          <cell r="GI4">
            <v>643.20000000000005</v>
          </cell>
        </row>
        <row r="39">
          <cell r="GI39">
            <v>0.39163599999999998</v>
          </cell>
        </row>
        <row r="43">
          <cell r="GI43">
            <v>0.24736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4">
          <cell r="I24">
            <v>0</v>
          </cell>
        </row>
        <row r="26">
          <cell r="I26">
            <v>0</v>
          </cell>
          <cell r="P26">
            <v>4958.9279999999999</v>
          </cell>
          <cell r="U26">
            <v>5626.4759999999997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07">
          <cell r="GW107">
            <v>39.1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0">
          <cell r="MY60">
            <v>0</v>
          </cell>
        </row>
      </sheetData>
      <sheetData sheetId="1">
        <row r="54">
          <cell r="AQ54">
            <v>0</v>
          </cell>
        </row>
      </sheetData>
      <sheetData sheetId="2">
        <row r="60">
          <cell r="JU60">
            <v>0</v>
          </cell>
        </row>
      </sheetData>
      <sheetData sheetId="3">
        <row r="54">
          <cell r="LM54">
            <v>0</v>
          </cell>
        </row>
      </sheetData>
      <sheetData sheetId="4">
        <row r="54">
          <cell r="X54">
            <v>0</v>
          </cell>
        </row>
      </sheetData>
      <sheetData sheetId="5">
        <row r="54">
          <cell r="BB54">
            <v>79.435200000000009</v>
          </cell>
        </row>
      </sheetData>
      <sheetData sheetId="6">
        <row r="54">
          <cell r="UY54">
            <v>268.02144000000004</v>
          </cell>
        </row>
      </sheetData>
      <sheetData sheetId="7"/>
      <sheetData sheetId="8">
        <row r="54">
          <cell r="M54">
            <v>0</v>
          </cell>
        </row>
      </sheetData>
      <sheetData sheetId="9">
        <row r="54">
          <cell r="M5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I123">
            <v>36457.314393600005</v>
          </cell>
        </row>
        <row r="124">
          <cell r="GI124">
            <v>40291.630272000009</v>
          </cell>
        </row>
        <row r="125">
          <cell r="GI125">
            <v>9458.1273600000022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view="pageBreakPreview" zoomScaleNormal="80" zoomScaleSheetLayoutView="100" workbookViewId="0"/>
  </sheetViews>
  <sheetFormatPr defaultRowHeight="15.75" x14ac:dyDescent="0.25"/>
  <cols>
    <col min="1" max="1" width="9.140625" style="24"/>
    <col min="2" max="2" width="62.42578125" style="20" customWidth="1"/>
    <col min="3" max="3" width="24.28515625" style="20" customWidth="1"/>
    <col min="4" max="4" width="62.7109375" style="20" customWidth="1"/>
    <col min="5" max="5" width="21.140625" style="20" hidden="1" customWidth="1"/>
    <col min="6" max="6" width="17.85546875" style="20" hidden="1" customWidth="1"/>
    <col min="7" max="7" width="9.140625" style="20" hidden="1" customWidth="1"/>
    <col min="8" max="13" width="0" style="20" hidden="1" customWidth="1"/>
    <col min="14" max="22" width="9.140625" style="20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0" t="s">
        <v>0</v>
      </c>
    </row>
    <row r="2" spans="1:22" s="5" customFormat="1" ht="33.75" customHeight="1" x14ac:dyDescent="0.25">
      <c r="A2" s="25" t="s">
        <v>367</v>
      </c>
      <c r="B2" s="25"/>
      <c r="C2" s="25"/>
      <c r="D2" s="25"/>
      <c r="E2" s="20">
        <v>643.20000000000005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370</v>
      </c>
    </row>
    <row r="8" spans="1:22" ht="42.75" customHeight="1" x14ac:dyDescent="0.25">
      <c r="A8" s="22" t="s">
        <v>12</v>
      </c>
      <c r="B8" s="22"/>
      <c r="C8" s="22"/>
      <c r="D8" s="22"/>
    </row>
    <row r="9" spans="1:22" x14ac:dyDescent="0.25">
      <c r="A9" s="6" t="s">
        <v>13</v>
      </c>
      <c r="B9" s="1" t="s">
        <v>14</v>
      </c>
      <c r="C9" s="1" t="s">
        <v>15</v>
      </c>
      <c r="D9" s="19">
        <f>[1]Лист1!$D$23</f>
        <v>0</v>
      </c>
      <c r="E9" s="20" t="s">
        <v>365</v>
      </c>
    </row>
    <row r="10" spans="1:22" x14ac:dyDescent="0.25">
      <c r="A10" s="6" t="s">
        <v>16</v>
      </c>
      <c r="B10" s="1" t="s">
        <v>17</v>
      </c>
      <c r="C10" s="1" t="s">
        <v>15</v>
      </c>
      <c r="D10" s="19">
        <f>[1]Лист1!$D$24</f>
        <v>-29806.448782399995</v>
      </c>
      <c r="E10" s="20" t="s">
        <v>365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26">
        <f>[1]Лист1!$D$25</f>
        <v>30006.69</v>
      </c>
      <c r="E11" s="20" t="s">
        <v>365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9">
        <f>D13+D14+D15</f>
        <v>86207.07202560002</v>
      </c>
      <c r="E12" s="20" t="s">
        <v>366</v>
      </c>
    </row>
    <row r="13" spans="1:22" x14ac:dyDescent="0.25">
      <c r="A13" s="6" t="s">
        <v>22</v>
      </c>
      <c r="B13" s="27" t="s">
        <v>23</v>
      </c>
      <c r="C13" s="1" t="s">
        <v>15</v>
      </c>
      <c r="D13" s="19">
        <f>'[6]ГУК 2019'!$GI$124</f>
        <v>40291.630272000009</v>
      </c>
      <c r="E13" s="20" t="s">
        <v>366</v>
      </c>
    </row>
    <row r="14" spans="1:22" x14ac:dyDescent="0.25">
      <c r="A14" s="6" t="s">
        <v>24</v>
      </c>
      <c r="B14" s="27" t="s">
        <v>25</v>
      </c>
      <c r="C14" s="1" t="s">
        <v>15</v>
      </c>
      <c r="D14" s="19">
        <f>'[6]ГУК 2019'!$GI$123</f>
        <v>36457.314393600005</v>
      </c>
      <c r="E14" s="20" t="s">
        <v>366</v>
      </c>
    </row>
    <row r="15" spans="1:22" x14ac:dyDescent="0.25">
      <c r="A15" s="6" t="s">
        <v>26</v>
      </c>
      <c r="B15" s="27" t="s">
        <v>27</v>
      </c>
      <c r="C15" s="1" t="s">
        <v>15</v>
      </c>
      <c r="D15" s="19">
        <f>'[6]ГУК 2019'!$GI$125</f>
        <v>9458.1273600000022</v>
      </c>
      <c r="E15" s="20" t="s">
        <v>366</v>
      </c>
    </row>
    <row r="16" spans="1:22" x14ac:dyDescent="0.25">
      <c r="A16" s="27" t="s">
        <v>28</v>
      </c>
      <c r="B16" s="27" t="s">
        <v>29</v>
      </c>
      <c r="C16" s="27" t="s">
        <v>15</v>
      </c>
      <c r="D16" s="28">
        <f>D17</f>
        <v>54638.14202560002</v>
      </c>
      <c r="E16" s="20">
        <v>47201</v>
      </c>
    </row>
    <row r="17" spans="1:22" ht="31.5" x14ac:dyDescent="0.25">
      <c r="A17" s="27" t="s">
        <v>30</v>
      </c>
      <c r="B17" s="27" t="s">
        <v>31</v>
      </c>
      <c r="C17" s="27" t="s">
        <v>15</v>
      </c>
      <c r="D17" s="28">
        <f>D12-D25+D240+D256</f>
        <v>54638.14202560002</v>
      </c>
      <c r="E17" s="20" t="s">
        <v>365</v>
      </c>
    </row>
    <row r="18" spans="1:22" ht="31.5" x14ac:dyDescent="0.25">
      <c r="A18" s="27" t="s">
        <v>32</v>
      </c>
      <c r="B18" s="27" t="s">
        <v>33</v>
      </c>
      <c r="C18" s="27" t="s">
        <v>15</v>
      </c>
      <c r="D18" s="28">
        <v>0</v>
      </c>
    </row>
    <row r="19" spans="1:22" x14ac:dyDescent="0.25">
      <c r="A19" s="27" t="s">
        <v>34</v>
      </c>
      <c r="B19" s="27" t="s">
        <v>35</v>
      </c>
      <c r="C19" s="27" t="s">
        <v>15</v>
      </c>
      <c r="D19" s="28">
        <v>0</v>
      </c>
    </row>
    <row r="20" spans="1:22" x14ac:dyDescent="0.25">
      <c r="A20" s="27" t="s">
        <v>36</v>
      </c>
      <c r="B20" s="27" t="s">
        <v>37</v>
      </c>
      <c r="C20" s="27" t="s">
        <v>15</v>
      </c>
      <c r="D20" s="28">
        <v>0</v>
      </c>
      <c r="E20" s="20" t="s">
        <v>365</v>
      </c>
    </row>
    <row r="21" spans="1:22" x14ac:dyDescent="0.25">
      <c r="A21" s="27" t="s">
        <v>38</v>
      </c>
      <c r="B21" s="27" t="s">
        <v>39</v>
      </c>
      <c r="C21" s="27" t="s">
        <v>15</v>
      </c>
      <c r="D21" s="28">
        <v>0</v>
      </c>
      <c r="E21" s="20" t="s">
        <v>365</v>
      </c>
    </row>
    <row r="22" spans="1:22" x14ac:dyDescent="0.25">
      <c r="A22" s="27" t="s">
        <v>40</v>
      </c>
      <c r="B22" s="27" t="s">
        <v>41</v>
      </c>
      <c r="C22" s="27" t="s">
        <v>15</v>
      </c>
      <c r="D22" s="28">
        <f>D16+D10+D9</f>
        <v>24831.693243200025</v>
      </c>
      <c r="E22" s="20" t="s">
        <v>365</v>
      </c>
    </row>
    <row r="23" spans="1:22" x14ac:dyDescent="0.25">
      <c r="A23" s="27" t="s">
        <v>42</v>
      </c>
      <c r="B23" s="27" t="s">
        <v>43</v>
      </c>
      <c r="C23" s="27" t="s">
        <v>15</v>
      </c>
      <c r="D23" s="28">
        <f>'[3]2018 непоср.'!$I$26</f>
        <v>0</v>
      </c>
      <c r="E23" s="20" t="s">
        <v>365</v>
      </c>
    </row>
    <row r="24" spans="1:22" x14ac:dyDescent="0.25">
      <c r="A24" s="27" t="s">
        <v>44</v>
      </c>
      <c r="B24" s="27" t="s">
        <v>45</v>
      </c>
      <c r="C24" s="27" t="s">
        <v>15</v>
      </c>
      <c r="D24" s="28">
        <f>D22-D235</f>
        <v>-26906.667483199977</v>
      </c>
      <c r="E24" s="20" t="s">
        <v>365</v>
      </c>
    </row>
    <row r="25" spans="1:22" x14ac:dyDescent="0.25">
      <c r="A25" s="27" t="s">
        <v>46</v>
      </c>
      <c r="B25" s="27" t="s">
        <v>47</v>
      </c>
      <c r="C25" s="27" t="s">
        <v>15</v>
      </c>
      <c r="D25" s="29">
        <v>38683.46</v>
      </c>
      <c r="E25" s="20" t="s">
        <v>365</v>
      </c>
    </row>
    <row r="26" spans="1:22" ht="35.25" customHeight="1" x14ac:dyDescent="0.25">
      <c r="A26" s="22" t="s">
        <v>48</v>
      </c>
      <c r="B26" s="22"/>
      <c r="C26" s="22"/>
      <c r="D26" s="22"/>
    </row>
    <row r="27" spans="1:22" s="5" customFormat="1" ht="31.5" x14ac:dyDescent="0.25">
      <c r="A27" s="21" t="s">
        <v>49</v>
      </c>
      <c r="B27" s="3" t="s">
        <v>50</v>
      </c>
      <c r="C27" s="3" t="s">
        <v>7</v>
      </c>
      <c r="D27" s="3" t="s">
        <v>51</v>
      </c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5626.4759999999997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30">
        <f>'[3]2018 непоср.'!$U$26</f>
        <v>5626.4759999999997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8.7476305970149237</v>
      </c>
    </row>
    <row r="33" spans="1:22" s="5" customFormat="1" ht="31.5" x14ac:dyDescent="0.25">
      <c r="A33" s="21" t="s">
        <v>64</v>
      </c>
      <c r="B33" s="3" t="s">
        <v>50</v>
      </c>
      <c r="C33" s="3" t="s">
        <v>7</v>
      </c>
      <c r="D33" s="3" t="s">
        <v>65</v>
      </c>
      <c r="E33" s="20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9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0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0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0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9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0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0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0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1" t="s">
        <v>103</v>
      </c>
      <c r="B59" s="3" t="s">
        <v>50</v>
      </c>
      <c r="C59" s="3" t="s">
        <v>7</v>
      </c>
      <c r="D59" s="3" t="s">
        <v>104</v>
      </c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4958.9279999999999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30">
        <f>'[3]2018 непоср.'!$P$26</f>
        <v>4958.9279999999999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7.7097761194029841</v>
      </c>
    </row>
    <row r="65" spans="1:22" s="5" customFormat="1" x14ac:dyDescent="0.25">
      <c r="A65" s="21" t="s">
        <v>113</v>
      </c>
      <c r="B65" s="3" t="s">
        <v>50</v>
      </c>
      <c r="C65" s="3" t="s">
        <v>7</v>
      </c>
      <c r="D65" s="3" t="s">
        <v>114</v>
      </c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9458.1299999999992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31">
        <v>9458.1299999999992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14.70480410447761</v>
      </c>
    </row>
    <row r="71" spans="1:22" s="5" customFormat="1" ht="31.5" x14ac:dyDescent="0.25">
      <c r="A71" s="21" t="s">
        <v>121</v>
      </c>
      <c r="B71" s="3" t="s">
        <v>50</v>
      </c>
      <c r="C71" s="3" t="s">
        <v>7</v>
      </c>
      <c r="D71" s="3" t="s">
        <v>122</v>
      </c>
      <c r="E71" s="16">
        <v>3548</v>
      </c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E71</f>
        <v>3548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E71/E2</f>
        <v>5.5161691542288551</v>
      </c>
    </row>
    <row r="77" spans="1:22" s="5" customFormat="1" ht="31.5" x14ac:dyDescent="0.25">
      <c r="A77" s="21" t="s">
        <v>128</v>
      </c>
      <c r="B77" s="3" t="s">
        <v>50</v>
      </c>
      <c r="C77" s="3" t="s">
        <v>7</v>
      </c>
      <c r="D77" s="3" t="s">
        <v>129</v>
      </c>
      <c r="E77" s="16">
        <v>592.67999999999995</v>
      </c>
      <c r="F77" s="4">
        <v>10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7">
        <f>E77</f>
        <v>592.67999999999995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59.267999999999994</v>
      </c>
    </row>
    <row r="83" spans="1:22" s="5" customFormat="1" ht="47.25" x14ac:dyDescent="0.25">
      <c r="A83" s="21" t="s">
        <v>138</v>
      </c>
      <c r="B83" s="3" t="s">
        <v>50</v>
      </c>
      <c r="C83" s="3" t="s">
        <v>7</v>
      </c>
      <c r="D83" s="3" t="s">
        <v>139</v>
      </c>
      <c r="E83" s="20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39.1</v>
      </c>
      <c r="F84" s="1">
        <v>72.400000000000006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20">
        <v>0</v>
      </c>
      <c r="F85" s="23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3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7">
        <f>'[4]Выполненные работы 2018 г.'!$GW$107</f>
        <v>39.1</v>
      </c>
      <c r="F89" s="1">
        <f>F84</f>
        <v>72.400000000000006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f>E89/F89</f>
        <v>0.54005524861878451</v>
      </c>
    </row>
    <row r="93" spans="1:22" s="5" customFormat="1" ht="63" x14ac:dyDescent="0.25">
      <c r="A93" s="21" t="s">
        <v>154</v>
      </c>
      <c r="B93" s="3" t="s">
        <v>50</v>
      </c>
      <c r="C93" s="3" t="s">
        <v>7</v>
      </c>
      <c r="D93" s="3" t="s">
        <v>155</v>
      </c>
      <c r="E93" s="20"/>
      <c r="F93" s="2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2356.58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6">
        <f>'[5]Уборка ступеней и площадок '!$LM$54</f>
        <v>0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7">
        <f>'[5]Сдвигание свежевыпавш.снега'!$AQ$54</f>
        <v>0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7">
        <v>158.61000000000001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8">
        <f>E103/E2</f>
        <v>0.24659514925373135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6">
        <v>235.96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8">
        <f>E107/E2</f>
        <v>0.36685323383084578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6">
        <f>98.5</f>
        <v>98.5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8">
        <f>E111/E2</f>
        <v>0.15314054726368159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20">
        <v>1095.3699999999999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8">
        <f>E115/E2</f>
        <v>1.7030006218905469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7">
        <v>0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7">
        <f>'[5]Ликвид налед'!$X$54</f>
        <v>0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7">
        <v>219.59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0.34140236318407957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20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20">
        <v>0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20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1" t="s">
        <v>363</v>
      </c>
      <c r="E143" s="20">
        <v>548.54999999999995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0.85284514925373123</v>
      </c>
      <c r="F146" s="10" t="s">
        <v>220</v>
      </c>
    </row>
    <row r="147" spans="1:7" ht="31.5" x14ac:dyDescent="0.25">
      <c r="A147" s="6" t="s">
        <v>221</v>
      </c>
      <c r="B147" s="1" t="s">
        <v>55</v>
      </c>
      <c r="C147" s="1" t="s">
        <v>7</v>
      </c>
      <c r="D147" s="1" t="s">
        <v>222</v>
      </c>
      <c r="E147" s="20">
        <v>0</v>
      </c>
      <c r="F147" s="11"/>
      <c r="G147" s="12"/>
    </row>
    <row r="148" spans="1:7" x14ac:dyDescent="0.25">
      <c r="A148" s="6" t="s">
        <v>223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224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225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1" t="s">
        <v>226</v>
      </c>
      <c r="B151" s="3" t="s">
        <v>50</v>
      </c>
      <c r="C151" s="3" t="s">
        <v>7</v>
      </c>
      <c r="D151" s="3" t="s">
        <v>227</v>
      </c>
    </row>
    <row r="152" spans="1:7" x14ac:dyDescent="0.25">
      <c r="A152" s="6" t="s">
        <v>228</v>
      </c>
      <c r="B152" s="1" t="s">
        <v>53</v>
      </c>
      <c r="C152" s="1" t="s">
        <v>15</v>
      </c>
      <c r="D152" s="7">
        <f>E153+E157+E161+E165+E169+E173+E177+E181+E185+E189</f>
        <v>20532.966726400002</v>
      </c>
    </row>
    <row r="153" spans="1:7" ht="31.5" x14ac:dyDescent="0.25">
      <c r="A153" s="6" t="s">
        <v>229</v>
      </c>
      <c r="B153" s="1" t="s">
        <v>55</v>
      </c>
      <c r="C153" s="1" t="s">
        <v>7</v>
      </c>
      <c r="D153" s="1" t="s">
        <v>230</v>
      </c>
      <c r="E153" s="18">
        <f>('[2]гук(2016)'!$GI$39+'[2]гук(2016)'!$GI$43)*12*'[2]гук(2016)'!$GI$4</f>
        <v>4932.0267264000004</v>
      </c>
      <c r="F153" s="20">
        <v>1</v>
      </c>
    </row>
    <row r="154" spans="1:7" x14ac:dyDescent="0.25">
      <c r="A154" s="6" t="s">
        <v>231</v>
      </c>
      <c r="B154" s="1" t="s">
        <v>58</v>
      </c>
      <c r="C154" s="1" t="s">
        <v>7</v>
      </c>
      <c r="D154" s="1" t="s">
        <v>232</v>
      </c>
    </row>
    <row r="155" spans="1:7" x14ac:dyDescent="0.25">
      <c r="A155" s="6" t="s">
        <v>233</v>
      </c>
      <c r="B155" s="1" t="s">
        <v>3</v>
      </c>
      <c r="C155" s="1" t="s">
        <v>7</v>
      </c>
      <c r="D155" s="1" t="s">
        <v>135</v>
      </c>
    </row>
    <row r="156" spans="1:7" x14ac:dyDescent="0.25">
      <c r="A156" s="6" t="s">
        <v>234</v>
      </c>
      <c r="B156" s="1" t="s">
        <v>63</v>
      </c>
      <c r="C156" s="1" t="s">
        <v>15</v>
      </c>
      <c r="D156" s="8">
        <f>E153/F153</f>
        <v>4932.0267264000004</v>
      </c>
    </row>
    <row r="157" spans="1:7" ht="31.5" x14ac:dyDescent="0.25">
      <c r="A157" s="6" t="s">
        <v>235</v>
      </c>
      <c r="B157" s="1" t="s">
        <v>55</v>
      </c>
      <c r="C157" s="1" t="s">
        <v>7</v>
      </c>
      <c r="D157" s="1" t="s">
        <v>236</v>
      </c>
      <c r="E157" s="20">
        <v>0</v>
      </c>
    </row>
    <row r="158" spans="1:7" x14ac:dyDescent="0.25">
      <c r="A158" s="6" t="s">
        <v>237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238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239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240</v>
      </c>
      <c r="B161" s="1" t="s">
        <v>55</v>
      </c>
      <c r="C161" s="1" t="s">
        <v>7</v>
      </c>
      <c r="D161" s="1" t="s">
        <v>241</v>
      </c>
      <c r="E161" s="20">
        <v>2018.66</v>
      </c>
    </row>
    <row r="162" spans="1:5" x14ac:dyDescent="0.25">
      <c r="A162" s="6" t="s">
        <v>242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243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244</v>
      </c>
      <c r="B164" s="1" t="s">
        <v>63</v>
      </c>
      <c r="C164" s="1" t="s">
        <v>15</v>
      </c>
      <c r="D164" s="8">
        <f>E161/E2</f>
        <v>3.1384639303482587</v>
      </c>
    </row>
    <row r="165" spans="1:5" ht="31.5" x14ac:dyDescent="0.25">
      <c r="A165" s="6" t="s">
        <v>245</v>
      </c>
      <c r="B165" s="1" t="s">
        <v>55</v>
      </c>
      <c r="C165" s="1" t="s">
        <v>7</v>
      </c>
      <c r="D165" s="1" t="s">
        <v>246</v>
      </c>
      <c r="E165" s="20">
        <f>2520.01+36.72</f>
        <v>2556.73</v>
      </c>
    </row>
    <row r="166" spans="1:5" x14ac:dyDescent="0.25">
      <c r="A166" s="6" t="s">
        <v>247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248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249</v>
      </c>
      <c r="B168" s="1" t="s">
        <v>63</v>
      </c>
      <c r="C168" s="1" t="s">
        <v>15</v>
      </c>
      <c r="D168" s="8">
        <f>E165/E2</f>
        <v>3.9750155472636814</v>
      </c>
    </row>
    <row r="169" spans="1:5" ht="31.5" x14ac:dyDescent="0.25">
      <c r="A169" s="6" t="s">
        <v>250</v>
      </c>
      <c r="B169" s="1" t="s">
        <v>55</v>
      </c>
      <c r="C169" s="1" t="s">
        <v>7</v>
      </c>
      <c r="D169" s="1" t="s">
        <v>251</v>
      </c>
      <c r="E169" s="20">
        <v>3029.84</v>
      </c>
    </row>
    <row r="170" spans="1:5" x14ac:dyDescent="0.25">
      <c r="A170" s="6" t="s">
        <v>252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253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254</v>
      </c>
      <c r="B172" s="1" t="s">
        <v>63</v>
      </c>
      <c r="C172" s="1" t="s">
        <v>15</v>
      </c>
      <c r="D172" s="8">
        <f>E169/E2</f>
        <v>4.7105721393034825</v>
      </c>
    </row>
    <row r="173" spans="1:5" ht="31.5" x14ac:dyDescent="0.25">
      <c r="A173" s="6" t="s">
        <v>250</v>
      </c>
      <c r="B173" s="1" t="s">
        <v>55</v>
      </c>
      <c r="C173" s="1" t="s">
        <v>7</v>
      </c>
      <c r="D173" s="1" t="s">
        <v>364</v>
      </c>
      <c r="E173" s="20">
        <v>0</v>
      </c>
    </row>
    <row r="174" spans="1:5" x14ac:dyDescent="0.25">
      <c r="A174" s="6" t="s">
        <v>252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253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254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255</v>
      </c>
      <c r="B177" s="1" t="s">
        <v>55</v>
      </c>
      <c r="C177" s="1" t="s">
        <v>7</v>
      </c>
      <c r="D177" s="1" t="s">
        <v>256</v>
      </c>
      <c r="E177" s="20">
        <v>0</v>
      </c>
    </row>
    <row r="178" spans="1:6" x14ac:dyDescent="0.25">
      <c r="A178" s="6" t="s">
        <v>257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258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259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260</v>
      </c>
      <c r="B181" s="1" t="s">
        <v>55</v>
      </c>
      <c r="C181" s="1" t="s">
        <v>7</v>
      </c>
      <c r="D181" s="1" t="s">
        <v>261</v>
      </c>
      <c r="E181" s="20">
        <v>0</v>
      </c>
      <c r="F181" s="20" t="s">
        <v>262</v>
      </c>
    </row>
    <row r="182" spans="1:6" x14ac:dyDescent="0.25">
      <c r="A182" s="6" t="s">
        <v>263</v>
      </c>
      <c r="B182" s="1" t="s">
        <v>58</v>
      </c>
      <c r="C182" s="1" t="s">
        <v>7</v>
      </c>
      <c r="D182" s="1" t="s">
        <v>112</v>
      </c>
      <c r="F182" s="20" t="s">
        <v>61</v>
      </c>
    </row>
    <row r="183" spans="1:6" x14ac:dyDescent="0.25">
      <c r="A183" s="6" t="s">
        <v>264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265</v>
      </c>
      <c r="B184" s="1" t="s">
        <v>63</v>
      </c>
      <c r="C184" s="1" t="s">
        <v>15</v>
      </c>
      <c r="D184" s="8">
        <f>E181/E2</f>
        <v>0</v>
      </c>
    </row>
    <row r="185" spans="1:6" ht="31.5" x14ac:dyDescent="0.25">
      <c r="A185" s="6" t="s">
        <v>266</v>
      </c>
      <c r="B185" s="1" t="s">
        <v>55</v>
      </c>
      <c r="C185" s="1" t="s">
        <v>7</v>
      </c>
      <c r="D185" s="1" t="s">
        <v>267</v>
      </c>
      <c r="E185" s="20">
        <v>7995.71</v>
      </c>
    </row>
    <row r="186" spans="1:6" x14ac:dyDescent="0.25">
      <c r="A186" s="6" t="s">
        <v>268</v>
      </c>
      <c r="B186" s="1" t="s">
        <v>58</v>
      </c>
      <c r="C186" s="1" t="s">
        <v>7</v>
      </c>
      <c r="D186" s="1" t="s">
        <v>112</v>
      </c>
    </row>
    <row r="187" spans="1:6" x14ac:dyDescent="0.25">
      <c r="A187" s="6" t="s">
        <v>269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270</v>
      </c>
      <c r="B188" s="1" t="s">
        <v>63</v>
      </c>
      <c r="C188" s="1" t="s">
        <v>15</v>
      </c>
      <c r="D188" s="8">
        <f>E185/E2</f>
        <v>12.431141169154229</v>
      </c>
    </row>
    <row r="189" spans="1:6" ht="31.5" x14ac:dyDescent="0.25">
      <c r="A189" s="6"/>
      <c r="B189" s="1" t="s">
        <v>55</v>
      </c>
      <c r="C189" s="1" t="s">
        <v>7</v>
      </c>
      <c r="D189" s="8" t="s">
        <v>271</v>
      </c>
      <c r="E189" s="20">
        <v>0</v>
      </c>
    </row>
    <row r="190" spans="1:6" x14ac:dyDescent="0.25">
      <c r="A190" s="6"/>
      <c r="B190" s="1" t="s">
        <v>58</v>
      </c>
      <c r="C190" s="1" t="s">
        <v>7</v>
      </c>
      <c r="D190" s="8" t="s">
        <v>112</v>
      </c>
    </row>
    <row r="191" spans="1:6" x14ac:dyDescent="0.25">
      <c r="A191" s="6"/>
      <c r="B191" s="1" t="s">
        <v>3</v>
      </c>
      <c r="C191" s="1" t="s">
        <v>7</v>
      </c>
      <c r="D191" s="8" t="s">
        <v>61</v>
      </c>
    </row>
    <row r="192" spans="1:6" x14ac:dyDescent="0.25">
      <c r="A192" s="6"/>
      <c r="B192" s="1" t="s">
        <v>63</v>
      </c>
      <c r="C192" s="1" t="s">
        <v>15</v>
      </c>
      <c r="D192" s="8">
        <f>E189/E2</f>
        <v>0</v>
      </c>
    </row>
    <row r="193" spans="1:6" ht="47.25" x14ac:dyDescent="0.25">
      <c r="A193" s="21" t="s">
        <v>272</v>
      </c>
      <c r="B193" s="3" t="s">
        <v>50</v>
      </c>
      <c r="C193" s="3" t="s">
        <v>7</v>
      </c>
      <c r="D193" s="3" t="s">
        <v>273</v>
      </c>
    </row>
    <row r="194" spans="1:6" ht="18.75" x14ac:dyDescent="0.25">
      <c r="A194" s="6" t="s">
        <v>274</v>
      </c>
      <c r="B194" s="1" t="s">
        <v>53</v>
      </c>
      <c r="C194" s="1" t="s">
        <v>15</v>
      </c>
      <c r="D194" s="1">
        <f>E195+E199+E203+E207+E211+E215+E219+E223+E227+E231</f>
        <v>4625.5</v>
      </c>
      <c r="F194" s="13"/>
    </row>
    <row r="195" spans="1:6" ht="31.5" x14ac:dyDescent="0.25">
      <c r="A195" s="6" t="s">
        <v>275</v>
      </c>
      <c r="B195" s="1" t="s">
        <v>55</v>
      </c>
      <c r="C195" s="1" t="s">
        <v>7</v>
      </c>
      <c r="D195" s="1" t="s">
        <v>276</v>
      </c>
      <c r="E195" s="20">
        <v>0</v>
      </c>
    </row>
    <row r="196" spans="1:6" x14ac:dyDescent="0.25">
      <c r="A196" s="6" t="s">
        <v>277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278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279</v>
      </c>
      <c r="B198" s="1" t="s">
        <v>63</v>
      </c>
      <c r="C198" s="1" t="s">
        <v>15</v>
      </c>
      <c r="D198" s="1">
        <v>0</v>
      </c>
    </row>
    <row r="199" spans="1:6" ht="31.5" x14ac:dyDescent="0.25">
      <c r="A199" s="6" t="s">
        <v>280</v>
      </c>
      <c r="B199" s="1" t="s">
        <v>55</v>
      </c>
      <c r="C199" s="1" t="s">
        <v>7</v>
      </c>
      <c r="D199" s="1" t="s">
        <v>281</v>
      </c>
      <c r="E199" s="20">
        <v>0</v>
      </c>
    </row>
    <row r="200" spans="1:6" x14ac:dyDescent="0.25">
      <c r="A200" s="6" t="s">
        <v>282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283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284</v>
      </c>
      <c r="B202" s="1" t="s">
        <v>63</v>
      </c>
      <c r="C202" s="1" t="s">
        <v>15</v>
      </c>
      <c r="D202" s="8">
        <f>E199/E2</f>
        <v>0</v>
      </c>
    </row>
    <row r="203" spans="1:6" ht="31.5" x14ac:dyDescent="0.25">
      <c r="A203" s="6" t="s">
        <v>285</v>
      </c>
      <c r="B203" s="1" t="s">
        <v>55</v>
      </c>
      <c r="C203" s="1" t="s">
        <v>7</v>
      </c>
      <c r="D203" s="1" t="s">
        <v>286</v>
      </c>
      <c r="E203" s="20">
        <v>0</v>
      </c>
    </row>
    <row r="204" spans="1:6" x14ac:dyDescent="0.25">
      <c r="A204" s="6" t="s">
        <v>287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288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289</v>
      </c>
      <c r="B206" s="1" t="s">
        <v>63</v>
      </c>
      <c r="C206" s="1" t="s">
        <v>15</v>
      </c>
      <c r="D206" s="15">
        <f>E203/E2</f>
        <v>0</v>
      </c>
    </row>
    <row r="207" spans="1:6" ht="31.5" x14ac:dyDescent="0.25">
      <c r="A207" s="6" t="s">
        <v>290</v>
      </c>
      <c r="B207" s="1" t="s">
        <v>55</v>
      </c>
      <c r="C207" s="1" t="s">
        <v>7</v>
      </c>
      <c r="D207" s="1" t="s">
        <v>291</v>
      </c>
      <c r="E207" s="20">
        <v>0</v>
      </c>
    </row>
    <row r="208" spans="1:6" x14ac:dyDescent="0.25">
      <c r="A208" s="6" t="s">
        <v>292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293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294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295</v>
      </c>
      <c r="B211" s="1" t="s">
        <v>55</v>
      </c>
      <c r="C211" s="1" t="s">
        <v>7</v>
      </c>
      <c r="D211" s="1" t="s">
        <v>296</v>
      </c>
      <c r="E211" s="20">
        <v>4246.3100000000004</v>
      </c>
    </row>
    <row r="212" spans="1:5" x14ac:dyDescent="0.25">
      <c r="A212" s="6" t="s">
        <v>297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298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299</v>
      </c>
      <c r="B214" s="1" t="s">
        <v>63</v>
      </c>
      <c r="C214" s="1" t="s">
        <v>15</v>
      </c>
      <c r="D214" s="8">
        <f>E211/E2</f>
        <v>6.6018501243781094</v>
      </c>
    </row>
    <row r="215" spans="1:5" ht="31.5" x14ac:dyDescent="0.25">
      <c r="A215" s="6" t="s">
        <v>300</v>
      </c>
      <c r="B215" s="1" t="s">
        <v>55</v>
      </c>
      <c r="C215" s="1" t="s">
        <v>7</v>
      </c>
      <c r="D215" s="1" t="s">
        <v>301</v>
      </c>
      <c r="E215" s="20">
        <v>0</v>
      </c>
    </row>
    <row r="216" spans="1:5" x14ac:dyDescent="0.25">
      <c r="A216" s="6" t="s">
        <v>302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303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304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305</v>
      </c>
      <c r="B219" s="1" t="s">
        <v>55</v>
      </c>
      <c r="C219" s="1" t="s">
        <v>7</v>
      </c>
      <c r="D219" s="1" t="s">
        <v>306</v>
      </c>
      <c r="E219" s="20">
        <v>0</v>
      </c>
    </row>
    <row r="220" spans="1:5" x14ac:dyDescent="0.25">
      <c r="A220" s="6" t="s">
        <v>307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308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309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310</v>
      </c>
      <c r="B223" s="1" t="s">
        <v>55</v>
      </c>
      <c r="C223" s="1" t="s">
        <v>7</v>
      </c>
      <c r="D223" s="1" t="s">
        <v>311</v>
      </c>
      <c r="E223" s="20">
        <v>30.2</v>
      </c>
    </row>
    <row r="224" spans="1:5" x14ac:dyDescent="0.25">
      <c r="A224" s="6" t="s">
        <v>312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313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314</v>
      </c>
      <c r="B226" s="1" t="s">
        <v>63</v>
      </c>
      <c r="C226" s="1" t="s">
        <v>15</v>
      </c>
      <c r="D226" s="8">
        <f>E223/E2</f>
        <v>4.6952736318407955E-2</v>
      </c>
    </row>
    <row r="227" spans="1:6" ht="31.5" x14ac:dyDescent="0.25">
      <c r="A227" s="6" t="s">
        <v>315</v>
      </c>
      <c r="B227" s="1" t="s">
        <v>55</v>
      </c>
      <c r="C227" s="1" t="s">
        <v>7</v>
      </c>
      <c r="D227" s="1" t="s">
        <v>316</v>
      </c>
      <c r="E227" s="20">
        <v>348.99</v>
      </c>
    </row>
    <row r="228" spans="1:6" x14ac:dyDescent="0.25">
      <c r="A228" s="6" t="s">
        <v>317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318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319</v>
      </c>
      <c r="B230" s="1" t="s">
        <v>63</v>
      </c>
      <c r="C230" s="1" t="s">
        <v>15</v>
      </c>
      <c r="D230" s="8">
        <f>E227/E2</f>
        <v>0.54258395522388059</v>
      </c>
    </row>
    <row r="231" spans="1:6" ht="31.5" x14ac:dyDescent="0.25">
      <c r="A231" s="6" t="s">
        <v>320</v>
      </c>
      <c r="B231" s="1" t="s">
        <v>55</v>
      </c>
      <c r="C231" s="1" t="s">
        <v>7</v>
      </c>
      <c r="D231" s="1" t="s">
        <v>321</v>
      </c>
      <c r="E231" s="20">
        <v>0</v>
      </c>
      <c r="F231" s="20" t="s">
        <v>322</v>
      </c>
    </row>
    <row r="232" spans="1:6" x14ac:dyDescent="0.25">
      <c r="A232" s="6" t="s">
        <v>323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324</v>
      </c>
      <c r="B233" s="1" t="s">
        <v>3</v>
      </c>
      <c r="C233" s="1" t="s">
        <v>7</v>
      </c>
      <c r="D233" s="1" t="s">
        <v>325</v>
      </c>
    </row>
    <row r="234" spans="1:6" x14ac:dyDescent="0.25">
      <c r="A234" s="6" t="s">
        <v>326</v>
      </c>
      <c r="B234" s="1" t="s">
        <v>63</v>
      </c>
      <c r="C234" s="1" t="s">
        <v>15</v>
      </c>
      <c r="D234" s="8">
        <f>E231/E2</f>
        <v>0</v>
      </c>
    </row>
    <row r="235" spans="1:6" x14ac:dyDescent="0.25">
      <c r="A235" s="6"/>
      <c r="B235" s="3" t="s">
        <v>327</v>
      </c>
      <c r="C235" s="1" t="s">
        <v>15</v>
      </c>
      <c r="D235" s="14">
        <f>SUM(D28,D34,D60,D66,D72,D78,D84,D94,D152,D194)</f>
        <v>51738.360726400002</v>
      </c>
    </row>
    <row r="236" spans="1:6" x14ac:dyDescent="0.25">
      <c r="A236" s="22" t="s">
        <v>328</v>
      </c>
      <c r="B236" s="22"/>
      <c r="C236" s="22"/>
      <c r="D236" s="22"/>
    </row>
    <row r="237" spans="1:6" x14ac:dyDescent="0.25">
      <c r="A237" s="6" t="s">
        <v>329</v>
      </c>
      <c r="B237" s="1" t="s">
        <v>330</v>
      </c>
      <c r="C237" s="1" t="s">
        <v>331</v>
      </c>
      <c r="D237" s="1">
        <v>1</v>
      </c>
      <c r="E237" s="20" t="s">
        <v>365</v>
      </c>
    </row>
    <row r="238" spans="1:6" x14ac:dyDescent="0.25">
      <c r="A238" s="6" t="s">
        <v>332</v>
      </c>
      <c r="B238" s="1" t="s">
        <v>333</v>
      </c>
      <c r="C238" s="1" t="s">
        <v>331</v>
      </c>
      <c r="D238" s="1">
        <v>1</v>
      </c>
      <c r="E238" s="20" t="s">
        <v>365</v>
      </c>
    </row>
    <row r="239" spans="1:6" x14ac:dyDescent="0.25">
      <c r="A239" s="6" t="s">
        <v>334</v>
      </c>
      <c r="B239" s="1" t="s">
        <v>335</v>
      </c>
      <c r="C239" s="1" t="s">
        <v>331</v>
      </c>
      <c r="D239" s="1">
        <v>0</v>
      </c>
      <c r="E239" s="20" t="s">
        <v>365</v>
      </c>
    </row>
    <row r="240" spans="1:6" x14ac:dyDescent="0.25">
      <c r="A240" s="6" t="s">
        <v>336</v>
      </c>
      <c r="B240" s="1" t="s">
        <v>337</v>
      </c>
      <c r="C240" s="1" t="s">
        <v>15</v>
      </c>
      <c r="D240" s="1">
        <v>-16985.47</v>
      </c>
      <c r="E240" s="20" t="s">
        <v>365</v>
      </c>
    </row>
    <row r="241" spans="1:5" x14ac:dyDescent="0.25">
      <c r="A241" s="22" t="s">
        <v>338</v>
      </c>
      <c r="B241" s="22"/>
      <c r="C241" s="22"/>
      <c r="D241" s="22"/>
    </row>
    <row r="242" spans="1:5" ht="31.5" x14ac:dyDescent="0.25">
      <c r="A242" s="6" t="s">
        <v>339</v>
      </c>
      <c r="B242" s="1" t="s">
        <v>14</v>
      </c>
      <c r="C242" s="1" t="s">
        <v>15</v>
      </c>
      <c r="D242" s="1">
        <v>0</v>
      </c>
      <c r="E242" s="20" t="s">
        <v>340</v>
      </c>
    </row>
    <row r="243" spans="1:5" ht="31.5" x14ac:dyDescent="0.25">
      <c r="A243" s="6" t="s">
        <v>341</v>
      </c>
      <c r="B243" s="1" t="s">
        <v>17</v>
      </c>
      <c r="C243" s="1" t="s">
        <v>15</v>
      </c>
      <c r="D243" s="1">
        <v>0</v>
      </c>
      <c r="E243" s="20" t="s">
        <v>340</v>
      </c>
    </row>
    <row r="244" spans="1:5" ht="31.5" x14ac:dyDescent="0.25">
      <c r="A244" s="6" t="s">
        <v>342</v>
      </c>
      <c r="B244" s="1" t="s">
        <v>19</v>
      </c>
      <c r="C244" s="1" t="s">
        <v>15</v>
      </c>
      <c r="D244" s="1">
        <v>0</v>
      </c>
      <c r="E244" s="20" t="s">
        <v>340</v>
      </c>
    </row>
    <row r="245" spans="1:5" ht="31.5" x14ac:dyDescent="0.25">
      <c r="A245" s="6" t="s">
        <v>343</v>
      </c>
      <c r="B245" s="1" t="s">
        <v>43</v>
      </c>
      <c r="C245" s="1" t="s">
        <v>15</v>
      </c>
      <c r="D245" s="1">
        <v>0</v>
      </c>
      <c r="E245" s="20" t="s">
        <v>340</v>
      </c>
    </row>
    <row r="246" spans="1:5" ht="31.5" x14ac:dyDescent="0.25">
      <c r="A246" s="6" t="s">
        <v>344</v>
      </c>
      <c r="B246" s="1" t="s">
        <v>345</v>
      </c>
      <c r="C246" s="1" t="s">
        <v>15</v>
      </c>
      <c r="D246" s="1">
        <v>0</v>
      </c>
      <c r="E246" s="20" t="s">
        <v>340</v>
      </c>
    </row>
    <row r="247" spans="1:5" ht="31.5" x14ac:dyDescent="0.25">
      <c r="A247" s="6" t="s">
        <v>346</v>
      </c>
      <c r="B247" s="1" t="s">
        <v>47</v>
      </c>
      <c r="C247" s="1" t="s">
        <v>15</v>
      </c>
      <c r="D247" s="1">
        <v>0</v>
      </c>
      <c r="E247" s="20" t="s">
        <v>340</v>
      </c>
    </row>
    <row r="248" spans="1:5" x14ac:dyDescent="0.25">
      <c r="A248" s="22" t="s">
        <v>347</v>
      </c>
      <c r="B248" s="22"/>
      <c r="C248" s="22"/>
      <c r="D248" s="22"/>
      <c r="E248" s="10"/>
    </row>
    <row r="249" spans="1:5" ht="31.5" x14ac:dyDescent="0.25">
      <c r="A249" s="6" t="s">
        <v>348</v>
      </c>
      <c r="B249" s="1" t="s">
        <v>330</v>
      </c>
      <c r="C249" s="1" t="s">
        <v>331</v>
      </c>
      <c r="D249" s="1">
        <v>0</v>
      </c>
      <c r="E249" s="20" t="s">
        <v>340</v>
      </c>
    </row>
    <row r="250" spans="1:5" ht="31.5" x14ac:dyDescent="0.25">
      <c r="A250" s="6" t="s">
        <v>349</v>
      </c>
      <c r="B250" s="1" t="s">
        <v>333</v>
      </c>
      <c r="C250" s="1" t="s">
        <v>331</v>
      </c>
      <c r="D250" s="1">
        <v>0</v>
      </c>
      <c r="E250" s="20" t="s">
        <v>340</v>
      </c>
    </row>
    <row r="251" spans="1:5" ht="31.5" x14ac:dyDescent="0.25">
      <c r="A251" s="6" t="s">
        <v>350</v>
      </c>
      <c r="B251" s="1" t="s">
        <v>351</v>
      </c>
      <c r="C251" s="1" t="s">
        <v>331</v>
      </c>
      <c r="D251" s="1">
        <v>0</v>
      </c>
      <c r="E251" s="20" t="s">
        <v>340</v>
      </c>
    </row>
    <row r="252" spans="1:5" ht="31.5" x14ac:dyDescent="0.25">
      <c r="A252" s="6" t="s">
        <v>352</v>
      </c>
      <c r="B252" s="1" t="s">
        <v>337</v>
      </c>
      <c r="C252" s="1" t="s">
        <v>15</v>
      </c>
      <c r="D252" s="1">
        <v>0</v>
      </c>
      <c r="E252" s="20" t="s">
        <v>340</v>
      </c>
    </row>
    <row r="253" spans="1:5" x14ac:dyDescent="0.25">
      <c r="A253" s="22" t="s">
        <v>353</v>
      </c>
      <c r="B253" s="22"/>
      <c r="C253" s="22"/>
      <c r="D253" s="22"/>
    </row>
    <row r="254" spans="1:5" x14ac:dyDescent="0.25">
      <c r="A254" s="6" t="s">
        <v>354</v>
      </c>
      <c r="B254" s="1" t="s">
        <v>355</v>
      </c>
      <c r="C254" s="1" t="s">
        <v>331</v>
      </c>
      <c r="D254" s="1">
        <v>5</v>
      </c>
      <c r="E254" s="20" t="s">
        <v>356</v>
      </c>
    </row>
    <row r="255" spans="1:5" x14ac:dyDescent="0.25">
      <c r="A255" s="6" t="s">
        <v>357</v>
      </c>
      <c r="B255" s="1" t="s">
        <v>358</v>
      </c>
      <c r="C255" s="1" t="s">
        <v>331</v>
      </c>
      <c r="D255" s="1">
        <v>0</v>
      </c>
      <c r="E255" s="20" t="s">
        <v>356</v>
      </c>
    </row>
    <row r="256" spans="1:5" ht="31.5" x14ac:dyDescent="0.25">
      <c r="A256" s="6" t="s">
        <v>359</v>
      </c>
      <c r="B256" s="1" t="s">
        <v>360</v>
      </c>
      <c r="C256" s="1" t="s">
        <v>15</v>
      </c>
      <c r="D256" s="1">
        <v>24100</v>
      </c>
      <c r="E256" s="20" t="s">
        <v>356</v>
      </c>
    </row>
    <row r="260" spans="1:4" x14ac:dyDescent="0.25">
      <c r="A260" s="32" t="s">
        <v>361</v>
      </c>
      <c r="B260" s="32"/>
      <c r="D260" s="33" t="s">
        <v>362</v>
      </c>
    </row>
  </sheetData>
  <sheetProtection algorithmName="SHA-512" hashValue="jtflHnntED6lX4DcBgeQkoMJViEB+jW+VKRF4iB5JAqtUmZutrlYAAZ6lDMyKxbaNZWxRtb4QzcM7x+AyAa6IQ==" saltValue="Z0eW9AS8xk15IUL38WOE0g==" spinCount="100000" sheet="1" objects="1" scenarios="1"/>
  <mergeCells count="9">
    <mergeCell ref="A260:B260"/>
    <mergeCell ref="A241:D241"/>
    <mergeCell ref="A248:D248"/>
    <mergeCell ref="A253:D253"/>
    <mergeCell ref="A2:D2"/>
    <mergeCell ref="A8:D8"/>
    <mergeCell ref="A26:D26"/>
    <mergeCell ref="F85:F86"/>
    <mergeCell ref="A236:D236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2020-04-06T11:45:38Z</dcterms:modified>
</cp:coreProperties>
</file>