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Лист1!$A$1:$G$256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231" i="1"/>
  <c r="D150" i="1"/>
  <c r="D202" i="1"/>
  <c r="E219" i="1"/>
  <c r="E111" i="1"/>
  <c r="D11" i="1" l="1"/>
  <c r="D10" i="1"/>
  <c r="D9" i="1"/>
  <c r="E77" i="1" l="1"/>
  <c r="D82" i="1" l="1"/>
  <c r="E153" i="1" l="1"/>
  <c r="D156" i="1" s="1"/>
  <c r="E89" i="1"/>
  <c r="E62" i="1"/>
  <c r="E29" i="1"/>
  <c r="D23" i="1"/>
  <c r="G147" i="1" l="1"/>
  <c r="D146" i="1"/>
  <c r="D72" i="1"/>
  <c r="D70" i="1" l="1"/>
  <c r="D66" i="1"/>
  <c r="D64" i="1"/>
  <c r="D60" i="1"/>
  <c r="D32" i="1"/>
  <c r="D28" i="1"/>
  <c r="D15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<sst xmlns="http://schemas.openxmlformats.org/spreadsheetml/2006/main" count="917" uniqueCount="368">
  <si>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</si>
  <si>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</si>
  <si>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</si>
  <si>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</si>
  <si>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</si>
  <si>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</si>
  <si>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</si>
  <si>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</si>
  <si>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</si>
  <si>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</si>
  <si>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</si>
  <si>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</si>
  <si>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</si>
  <si>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</si>
  <si>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</si>
  <si>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</si>
  <si>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</si>
  <si>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</si>
  <si>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</si>
  <si>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</si>
  <si>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</si>
  <si>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</si>
  <si>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</si>
  <si>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</si>
  <si>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</si>
  <si>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</si>
  <si>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</si>
  <si>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</si>
  <si>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</si>
  <si>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</si>
  <si>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</si>
  <si>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</si>
  <si>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</si>
  <si>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</si>
  <si>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</si>
  <si>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</si>
  <si>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</si>
  <si>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</si>
  <si>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</si>
  <si>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</si>
  <si>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</si>
  <si>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</si>
  <si>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</si>
  <si>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</si>
  <si>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</si>
  <si>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</si>
  <si>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</si>
  <si>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</si>
  <si>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</si>
  <si>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</si>
  <si>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</si>
  <si>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</si>
  <si>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</si>
  <si>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</si>
  <si>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</si>
  <si>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</si>
  <si>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</si>
  <si>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</si>
  <si>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</si>
  <si>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</si>
  <si>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</si>
  <si>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</si>
  <si>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</si>
  <si>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</si>
  <si>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</si>
  <si>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</si>
  <si>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</si>
  <si>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</si>
  <si>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</si>
  <si>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</si>
  <si>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</si>
  <si>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</si>
  <si>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</si>
  <si>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</si>
  <si>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</si>
  <si>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</si>
  <si>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</si>
  <si>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</si>
  <si>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</si>
  <si>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</si>
  <si>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</si>
  <si>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</si>
  <si>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</si>
  <si>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</si>
  <si>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</si>
  <si>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</si>
  <si>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</si>
  <si>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</si>
  <si>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</si>
  <si>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</si>
  <si>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</si>
  <si>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</si>
  <si>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</si>
  <si>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</si>
  <si>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</si>
  <si>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</si>
  <si>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</si>
  <si>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</si>
  <si>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</si>
  <si>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</si>
  <si>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</si>
  <si>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</si>
  <si>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</si>
  <si>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</si>
  <si>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</si>
  <si>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</si>
  <si>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</si>
  <si>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</si>
  <si>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</si>
  <si>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</si>
  <si>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</si>
  <si>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</si>
  <si>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</si>
  <si>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</si>
  <si>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</si>
  <si>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</si>
  <si>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</si>
  <si>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</si>
  <si>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</si>
  <si>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</si>
  <si>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</si>
  <si>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</si>
  <si>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</si>
  <si>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</si>
  <si>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</si>
  <si>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</si>
  <si>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</si>
  <si>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</si>
  <si>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</si>
  <si>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</si>
  <si>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</si>
  <si>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</si>
  <si>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</si>
  <si>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</si>
  <si>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</si>
  <si>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</si>
  <si>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</si>
  <si>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</si>
  <si>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</si>
  <si>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</si>
  <si>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</si>
  <si>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</si>
  <si>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</si>
  <si>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</si>
  <si>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</si>
  <si>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</si>
  <si>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</si>
  <si>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</si>
  <si>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</si>
  <si>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</si>
  <si>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</si>
  <si>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</si>
  <si>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</si>
  <si>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</si>
  <si>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</si>
  <si>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</si>
  <si>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</si>
  <si>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</si>
  <si>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</si>
  <si>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</si>
  <si>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</si>
  <si>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</si>
  <si>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</si>
  <si>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</si>
  <si>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</si>
  <si>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</si>
  <si>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</si>
  <si>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</si>
  <si>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</si>
  <si>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</si>
  <si>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</si>
  <si>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</si>
  <si>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</si>
  <si>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</si>
  <si>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</si>
  <si>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</si>
  <si>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</si>
  <si>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</si>
  <si>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</si>
  <si>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</si>
  <si>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</si>
  <si>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</si>
  <si>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</si>
  <si>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</si>
  <si>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</si>
  <si>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</si>
  <si>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</si>
  <si>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</si>
  <si>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</si>
  <si>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</si>
  <si>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</si>
  <si>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</si>
  <si>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</si>
  <si>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</si>
  <si>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</si>
  <si>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</si>
  <si>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</si>
  <si>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</si>
  <si>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</si>
  <si>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</si>
  <si>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</si>
  <si>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</si>
  <si>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</si>
  <si>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</si>
  <si>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</si>
  <si>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</si>
  <si>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</si>
  <si>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</si>
  <si>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</si>
  <si>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</si>
  <si>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</si>
  <si>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</si>
  <si>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</si>
  <si>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</si>
  <si>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</si>
  <si>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</si>
  <si>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</si>
  <si>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</si>
  <si>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</si>
  <si>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</si>
  <si>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</si>
  <si>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</si>
  <si>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</si>
  <si>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</si>
  <si>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</si>
  <si>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</si>
  <si>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</si>
  <si>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</si>
  <si>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</si>
  <si>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</si>
  <si>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</si>
  <si>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</si>
  <si>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</si>
  <si>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</si>
  <si>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</si>
  <si>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</si>
  <si>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</si>
  <si>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</si>
  <si>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</si>
  <si>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</si>
  <si>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</si>
  <si>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</si>
  <si>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</si>
  <si>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</si>
  <si>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</si>
  <si>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</si>
  <si>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</si>
  <si>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</si>
  <si>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</si>
  <si>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</si>
  <si>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</si>
  <si>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</si>
  <si>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</si>
  <si>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</si>
  <si>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</si>
  <si>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</si>
  <si>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</si>
  <si>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</si>
  <si>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</si>
  <si>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</si>
  <si>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</si>
  <si>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</si>
  <si>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</si>
  <si>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</si>
  <si>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</si>
  <si>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</si>
  <si>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</si>
  <si>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</si>
  <si>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</si>
  <si>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</si>
  <si>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</si>
  <si>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</si>
  <si>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</si>
  <si>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</si>
  <si>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</si>
  <si>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</si>
  <si>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</si>
  <si>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</si>
  <si>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</si>
  <si>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</si>
  <si>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</si>
  <si>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</si>
  <si>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</si>
  <si>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</si>
  <si>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</si>
  <si>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</si>
  <si>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</si>
  <si>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</si>
  <si>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</si>
  <si>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</si>
  <si>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</si>
  <si>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</si>
  <si>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</si>
  <si>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</si>
  <si>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</si>
  <si>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</si>
  <si>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</si>
  <si>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</si>
  <si>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</si>
  <si>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</si>
  <si>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</si>
  <si>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</si>
  <si>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</si>
  <si>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</si>
  <si>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</si>
  <si>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</si>
  <si>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</si>
  <si>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</si>
  <si>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</si>
  <si>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</si>
  <si>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</si>
  <si>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</si>
  <si>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</si>
  <si>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</si>
  <si>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</si>
  <si>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</si>
  <si>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</si>
  <si>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</si>
  <si>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</si>
  <si>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</si>
  <si>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</si>
  <si>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</si>
  <si>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</si>
  <si>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</si>
  <si>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</si>
  <si>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</si>
  <si>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</si>
  <si>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</si>
  <si>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</si>
  <si>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</si>
  <si>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</si>
  <si>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</si>
  <si>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</si>
  <si>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</si>
  <si>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</si>
  <si>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</si>
  <si>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</si>
  <si>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</si>
  <si>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</si>
  <si>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</si>
  <si>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</si>
  <si>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</si>
  <si>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</si>
  <si>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</si>
  <si>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</si>
  <si>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</si>
  <si>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</si>
  <si>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</si>
  <si>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</si>
  <si>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</si>
  <si>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</si>
  <si>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</si>
  <si>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</si>
  <si>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</si>
  <si>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</si>
  <si>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</si>
  <si>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</si>
  <si>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</si>
  <si>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</si>
  <si>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</si>
  <si>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</si>
  <si>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</si>
  <si>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</si>
  <si>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</si>
  <si>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по дому №22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</si>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</sst>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22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2541.9009097714006</v>
          </cell>
        </row>
        <row r="25">
          <cell r="D25">
            <v>9611.49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</row>
        <row r="39">
          <cell r="GG39">
            <v>0.38346799999999998</v>
          </cell>
        </row>
        <row r="43">
          <cell r="GG43">
            <v>0.242201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4">
          <cell r="I24">
            <v>0</v>
          </cell>
          <cell r="P24">
            <v>6148.5839999999989</v>
          </cell>
          <cell r="U24">
            <v>6976.2780000000002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3">
          <cell r="GW1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G123">
            <v>37332.641253599992</v>
          </cell>
        </row>
        <row r="124">
          <cell r="GG124">
            <v>32214.268268400003</v>
          </cell>
        </row>
        <row r="125">
          <cell r="GG125">
            <v>9659.5831200000011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5"/>
    <col min="2" max="2" width="62.42578125" style="21" customWidth="1"/>
    <col min="3" max="3" width="24.28515625" style="21" customWidth="1"/>
    <col min="4" max="4" width="62.7109375" style="21" customWidth="1"/>
    <col min="5" max="5" width="21.140625" style="21" hidden="1" customWidth="1"/>
    <col min="6" max="6" width="17.85546875" style="21" hidden="1" customWidth="1"/>
    <col min="7" max="7" width="18.7109375" style="21" hidden="1" customWidth="1"/>
    <col min="8" max="14" width="0" style="21" hidden="1" customWidth="1"/>
    <col min="15" max="22" width="9.140625" style="2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1" t="s">
        <v>0</v>
      </c>
    </row>
    <row r="2" spans="1:22" s="5" customFormat="1" ht="33.75" customHeight="1" x14ac:dyDescent="0.25">
      <c r="A2" s="26" t="s">
        <v>364</v>
      </c>
      <c r="B2" s="26"/>
      <c r="C2" s="26"/>
      <c r="D2" s="26"/>
      <c r="E2" s="21">
        <v>656.9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367</v>
      </c>
    </row>
    <row r="8" spans="1:22" ht="42.75" customHeight="1" x14ac:dyDescent="0.25">
      <c r="A8" s="22" t="s">
        <v>12</v>
      </c>
      <c r="B8" s="22"/>
      <c r="C8" s="22"/>
      <c r="D8" s="22"/>
    </row>
    <row r="9" spans="1:22" x14ac:dyDescent="0.25">
      <c r="A9" s="6" t="s">
        <v>13</v>
      </c>
      <c r="B9" s="1" t="s">
        <v>14</v>
      </c>
      <c r="C9" s="1" t="s">
        <v>15</v>
      </c>
      <c r="D9" s="19">
        <f>[1]Лист1!$D$23</f>
        <v>0</v>
      </c>
      <c r="E9" s="21" t="s">
        <v>362</v>
      </c>
    </row>
    <row r="10" spans="1:22" x14ac:dyDescent="0.25">
      <c r="A10" s="6" t="s">
        <v>16</v>
      </c>
      <c r="B10" s="1" t="s">
        <v>17</v>
      </c>
      <c r="C10" s="1" t="s">
        <v>15</v>
      </c>
      <c r="D10" s="19">
        <f>[1]Лист1!$D$24</f>
        <v>2541.9009097714006</v>
      </c>
      <c r="E10" s="21" t="s">
        <v>362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7">
        <f>[1]Лист1!$D$25</f>
        <v>9611.49</v>
      </c>
      <c r="E11" s="21" t="s">
        <v>362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9">
        <f>D13+D14+D15</f>
        <v>79206.492641999997</v>
      </c>
      <c r="E12" s="21" t="s">
        <v>363</v>
      </c>
    </row>
    <row r="13" spans="1:22" x14ac:dyDescent="0.25">
      <c r="A13" s="6" t="s">
        <v>22</v>
      </c>
      <c r="B13" s="28" t="s">
        <v>23</v>
      </c>
      <c r="C13" s="1" t="s">
        <v>15</v>
      </c>
      <c r="D13" s="19">
        <f>'[5]ГУК 2019'!$GG$124</f>
        <v>32214.268268400003</v>
      </c>
      <c r="E13" s="21" t="s">
        <v>363</v>
      </c>
    </row>
    <row r="14" spans="1:22" x14ac:dyDescent="0.25">
      <c r="A14" s="6" t="s">
        <v>24</v>
      </c>
      <c r="B14" s="28" t="s">
        <v>25</v>
      </c>
      <c r="C14" s="1" t="s">
        <v>15</v>
      </c>
      <c r="D14" s="19">
        <f>'[5]ГУК 2019'!$GG$123</f>
        <v>37332.641253599992</v>
      </c>
      <c r="E14" s="21" t="s">
        <v>363</v>
      </c>
    </row>
    <row r="15" spans="1:22" x14ac:dyDescent="0.25">
      <c r="A15" s="6" t="s">
        <v>26</v>
      </c>
      <c r="B15" s="28" t="s">
        <v>27</v>
      </c>
      <c r="C15" s="1" t="s">
        <v>15</v>
      </c>
      <c r="D15" s="19">
        <f>'[5]ГУК 2019'!$GG$125</f>
        <v>9659.5831200000011</v>
      </c>
      <c r="E15" s="21" t="s">
        <v>363</v>
      </c>
    </row>
    <row r="16" spans="1:22" x14ac:dyDescent="0.25">
      <c r="A16" s="28" t="s">
        <v>28</v>
      </c>
      <c r="B16" s="28" t="s">
        <v>29</v>
      </c>
      <c r="C16" s="28" t="s">
        <v>15</v>
      </c>
      <c r="D16" s="29">
        <f>D17</f>
        <v>62268.862641999993</v>
      </c>
      <c r="E16" s="21">
        <v>73790.850000000006</v>
      </c>
    </row>
    <row r="17" spans="1:22" ht="31.5" x14ac:dyDescent="0.25">
      <c r="A17" s="28" t="s">
        <v>30</v>
      </c>
      <c r="B17" s="28" t="s">
        <v>31</v>
      </c>
      <c r="C17" s="28" t="s">
        <v>15</v>
      </c>
      <c r="D17" s="29">
        <f>D12-D25+D244+D260</f>
        <v>62268.862641999993</v>
      </c>
      <c r="E17" s="21" t="s">
        <v>362</v>
      </c>
    </row>
    <row r="18" spans="1:22" ht="31.5" x14ac:dyDescent="0.25">
      <c r="A18" s="28" t="s">
        <v>32</v>
      </c>
      <c r="B18" s="28" t="s">
        <v>33</v>
      </c>
      <c r="C18" s="28" t="s">
        <v>15</v>
      </c>
      <c r="D18" s="29">
        <v>0</v>
      </c>
    </row>
    <row r="19" spans="1:22" x14ac:dyDescent="0.25">
      <c r="A19" s="28" t="s">
        <v>34</v>
      </c>
      <c r="B19" s="28" t="s">
        <v>35</v>
      </c>
      <c r="C19" s="28" t="s">
        <v>15</v>
      </c>
      <c r="D19" s="29">
        <v>0</v>
      </c>
    </row>
    <row r="20" spans="1:22" x14ac:dyDescent="0.25">
      <c r="A20" s="28" t="s">
        <v>36</v>
      </c>
      <c r="B20" s="28" t="s">
        <v>37</v>
      </c>
      <c r="C20" s="28" t="s">
        <v>15</v>
      </c>
      <c r="D20" s="29">
        <v>0</v>
      </c>
      <c r="E20" s="21" t="s">
        <v>362</v>
      </c>
    </row>
    <row r="21" spans="1:22" x14ac:dyDescent="0.25">
      <c r="A21" s="28" t="s">
        <v>38</v>
      </c>
      <c r="B21" s="28" t="s">
        <v>39</v>
      </c>
      <c r="C21" s="28" t="s">
        <v>15</v>
      </c>
      <c r="D21" s="29">
        <v>0</v>
      </c>
      <c r="E21" s="21" t="s">
        <v>362</v>
      </c>
    </row>
    <row r="22" spans="1:22" x14ac:dyDescent="0.25">
      <c r="A22" s="28" t="s">
        <v>40</v>
      </c>
      <c r="B22" s="28" t="s">
        <v>41</v>
      </c>
      <c r="C22" s="28" t="s">
        <v>15</v>
      </c>
      <c r="D22" s="29">
        <f>D16+D10+D9</f>
        <v>64810.763551771393</v>
      </c>
      <c r="E22" s="21" t="s">
        <v>362</v>
      </c>
    </row>
    <row r="23" spans="1:22" x14ac:dyDescent="0.25">
      <c r="A23" s="28" t="s">
        <v>42</v>
      </c>
      <c r="B23" s="28" t="s">
        <v>43</v>
      </c>
      <c r="C23" s="28" t="s">
        <v>15</v>
      </c>
      <c r="D23" s="29">
        <f>'[3]2018 непоср.'!$I$24</f>
        <v>0</v>
      </c>
      <c r="E23" s="21" t="s">
        <v>362</v>
      </c>
    </row>
    <row r="24" spans="1:22" x14ac:dyDescent="0.25">
      <c r="A24" s="28" t="s">
        <v>44</v>
      </c>
      <c r="B24" s="28" t="s">
        <v>45</v>
      </c>
      <c r="C24" s="28" t="s">
        <v>15</v>
      </c>
      <c r="D24" s="29">
        <f>D22-D231</f>
        <v>-33050.772041428616</v>
      </c>
      <c r="E24" s="21" t="s">
        <v>362</v>
      </c>
    </row>
    <row r="25" spans="1:22" x14ac:dyDescent="0.25">
      <c r="A25" s="28" t="s">
        <v>46</v>
      </c>
      <c r="B25" s="28" t="s">
        <v>47</v>
      </c>
      <c r="C25" s="28" t="s">
        <v>15</v>
      </c>
      <c r="D25" s="30">
        <v>16937.63</v>
      </c>
      <c r="E25" s="21" t="s">
        <v>362</v>
      </c>
    </row>
    <row r="26" spans="1:22" ht="35.25" customHeight="1" x14ac:dyDescent="0.25">
      <c r="A26" s="22" t="s">
        <v>48</v>
      </c>
      <c r="B26" s="22"/>
      <c r="C26" s="22"/>
      <c r="D26" s="22"/>
    </row>
    <row r="27" spans="1:22" s="5" customFormat="1" ht="31.5" x14ac:dyDescent="0.25">
      <c r="A27" s="20" t="s">
        <v>49</v>
      </c>
      <c r="B27" s="3" t="s">
        <v>50</v>
      </c>
      <c r="C27" s="3" t="s">
        <v>7</v>
      </c>
      <c r="D27" s="3" t="s">
        <v>51</v>
      </c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E29</f>
        <v>6976.2780000000002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31">
        <f>'[3]2018 непоср.'!$U$24</f>
        <v>6976.2780000000002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10.620000000000001</v>
      </c>
    </row>
    <row r="33" spans="1:22" s="5" customFormat="1" ht="31.5" x14ac:dyDescent="0.25">
      <c r="A33" s="20" t="s">
        <v>64</v>
      </c>
      <c r="B33" s="3" t="s">
        <v>50</v>
      </c>
      <c r="C33" s="3" t="s">
        <v>7</v>
      </c>
      <c r="D33" s="3" t="s">
        <v>65</v>
      </c>
      <c r="E33" s="21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9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1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1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1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9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1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1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1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0" t="s">
        <v>103</v>
      </c>
      <c r="B59" s="3" t="s">
        <v>50</v>
      </c>
      <c r="C59" s="3" t="s">
        <v>7</v>
      </c>
      <c r="D59" s="3" t="s">
        <v>104</v>
      </c>
      <c r="E59" s="2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6148.5839999999989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31">
        <f>'[3]2018 непоср.'!$P$24</f>
        <v>6148.5839999999989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9.36</v>
      </c>
    </row>
    <row r="65" spans="1:22" s="5" customFormat="1" x14ac:dyDescent="0.25">
      <c r="A65" s="20" t="s">
        <v>113</v>
      </c>
      <c r="B65" s="3" t="s">
        <v>50</v>
      </c>
      <c r="C65" s="3" t="s">
        <v>7</v>
      </c>
      <c r="D65" s="3" t="s">
        <v>114</v>
      </c>
      <c r="E65" s="2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9659.58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32">
        <v>9659.58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14.704795250418634</v>
      </c>
    </row>
    <row r="71" spans="1:22" s="5" customFormat="1" ht="31.5" x14ac:dyDescent="0.25">
      <c r="A71" s="20" t="s">
        <v>121</v>
      </c>
      <c r="B71" s="3" t="s">
        <v>50</v>
      </c>
      <c r="C71" s="3" t="s">
        <v>7</v>
      </c>
      <c r="D71" s="3" t="s">
        <v>122</v>
      </c>
      <c r="E71" s="16">
        <v>4876.8</v>
      </c>
      <c r="F71" s="1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E71</f>
        <v>4876.8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7.4239610290759632</v>
      </c>
    </row>
    <row r="77" spans="1:22" s="5" customFormat="1" ht="31.5" x14ac:dyDescent="0.25">
      <c r="A77" s="20" t="s">
        <v>128</v>
      </c>
      <c r="B77" s="3" t="s">
        <v>50</v>
      </c>
      <c r="C77" s="3" t="s">
        <v>7</v>
      </c>
      <c r="D77" s="3" t="s">
        <v>129</v>
      </c>
      <c r="E77" s="14">
        <f>407.48+711.21</f>
        <v>1118.69</v>
      </c>
      <c r="F77" s="13">
        <v>12</v>
      </c>
      <c r="G77" s="2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1118.69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93.224166666666676</v>
      </c>
    </row>
    <row r="83" spans="1:22" s="5" customFormat="1" ht="47.25" x14ac:dyDescent="0.25">
      <c r="A83" s="20" t="s">
        <v>138</v>
      </c>
      <c r="B83" s="3" t="s">
        <v>50</v>
      </c>
      <c r="C83" s="3" t="s">
        <v>7</v>
      </c>
      <c r="D83" s="3" t="s">
        <v>139</v>
      </c>
      <c r="E83" s="21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21">
        <v>0</v>
      </c>
      <c r="F85" s="23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3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4">
        <f>'[4]Выполненные работы 2018 г.'!$GW$103</f>
        <v>0</v>
      </c>
      <c r="F89" s="1">
        <f>F84</f>
        <v>0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0" t="s">
        <v>154</v>
      </c>
      <c r="B93" s="3" t="s">
        <v>50</v>
      </c>
      <c r="C93" s="3" t="s">
        <v>7</v>
      </c>
      <c r="D93" s="3" t="s">
        <v>155</v>
      </c>
      <c r="E93" s="21"/>
      <c r="F93" s="2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26669.140000000003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v>0</v>
      </c>
      <c r="F95" s="14"/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6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4">
        <v>940.02</v>
      </c>
      <c r="F99" s="14"/>
    </row>
    <row r="100" spans="1:6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6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167</v>
      </c>
      <c r="B102" s="1" t="s">
        <v>63</v>
      </c>
      <c r="C102" s="1" t="s">
        <v>15</v>
      </c>
      <c r="D102" s="8">
        <f>E99/E2</f>
        <v>1.4309940630232911</v>
      </c>
    </row>
    <row r="103" spans="1:6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4">
        <v>451.09</v>
      </c>
      <c r="F103" s="14"/>
    </row>
    <row r="104" spans="1:6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6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6" x14ac:dyDescent="0.25">
      <c r="A106" s="6" t="s">
        <v>173</v>
      </c>
      <c r="B106" s="1" t="s">
        <v>63</v>
      </c>
      <c r="C106" s="1" t="s">
        <v>15</v>
      </c>
      <c r="D106" s="8">
        <f>E103/E2</f>
        <v>0.68669508296544368</v>
      </c>
    </row>
    <row r="107" spans="1:6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6">
        <v>6335.37</v>
      </c>
      <c r="F107" s="14"/>
    </row>
    <row r="108" spans="1:6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6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178</v>
      </c>
      <c r="B110" s="1" t="s">
        <v>63</v>
      </c>
      <c r="C110" s="1" t="s">
        <v>15</v>
      </c>
      <c r="D110" s="8">
        <f>E107/E2</f>
        <v>9.6443446491094544</v>
      </c>
    </row>
    <row r="111" spans="1:6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4">
        <f>1387.13+2505.16</f>
        <v>3892.29</v>
      </c>
      <c r="F111" s="14"/>
    </row>
    <row r="112" spans="1:6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6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6" x14ac:dyDescent="0.25">
      <c r="A114" s="6" t="s">
        <v>184</v>
      </c>
      <c r="B114" s="1" t="s">
        <v>63</v>
      </c>
      <c r="C114" s="1" t="s">
        <v>15</v>
      </c>
      <c r="D114" s="8">
        <f>E111/E2</f>
        <v>5.9252397625209321</v>
      </c>
    </row>
    <row r="115" spans="1:6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21">
        <v>2237.4</v>
      </c>
      <c r="F115" s="14"/>
    </row>
    <row r="116" spans="1:6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6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6" x14ac:dyDescent="0.25">
      <c r="A118" s="6" t="s">
        <v>189</v>
      </c>
      <c r="B118" s="1" t="s">
        <v>63</v>
      </c>
      <c r="C118" s="1" t="s">
        <v>15</v>
      </c>
      <c r="D118" s="8">
        <f>E115/E2</f>
        <v>3.4059978687775918</v>
      </c>
    </row>
    <row r="119" spans="1:6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4">
        <v>811.27</v>
      </c>
      <c r="F119" s="14"/>
    </row>
    <row r="120" spans="1:6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6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6" x14ac:dyDescent="0.25">
      <c r="A122" s="6" t="s">
        <v>194</v>
      </c>
      <c r="B122" s="1" t="s">
        <v>63</v>
      </c>
      <c r="C122" s="1" t="s">
        <v>15</v>
      </c>
      <c r="D122" s="8">
        <f>E119/E2</f>
        <v>1.2349977165474197</v>
      </c>
    </row>
    <row r="123" spans="1:6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4">
        <v>592.52</v>
      </c>
      <c r="F123" s="14"/>
    </row>
    <row r="124" spans="1:6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6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6" x14ac:dyDescent="0.25">
      <c r="A126" s="6" t="s">
        <v>199</v>
      </c>
      <c r="B126" s="1" t="s">
        <v>63</v>
      </c>
      <c r="C126" s="1" t="s">
        <v>15</v>
      </c>
      <c r="D126" s="8">
        <f>E123/E2</f>
        <v>0.90199421525346324</v>
      </c>
    </row>
    <row r="127" spans="1:6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4">
        <v>224.27</v>
      </c>
      <c r="F127" s="14"/>
    </row>
    <row r="128" spans="1:6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0.34140660678946572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21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21">
        <v>4858.8500000000004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7.3966357131983571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21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361</v>
      </c>
      <c r="E143" s="21">
        <v>680.15</v>
      </c>
      <c r="F143" s="9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1.035393514994672</v>
      </c>
      <c r="F146" s="9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4">
        <v>5645.91</v>
      </c>
      <c r="F147" s="15"/>
      <c r="G147" s="21">
        <f>400</f>
        <v>400</v>
      </c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9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9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8.5947785050997112</v>
      </c>
    </row>
    <row r="151" spans="1:7" ht="47.25" x14ac:dyDescent="0.25">
      <c r="A151" s="20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13539.0635932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7">
        <f>('[2]гук(2016)'!$GG$39+'[2]гук(2016)'!$GG$43)*12*'[2]гук(2016)'!$GG$4</f>
        <v>4932.0235932000005</v>
      </c>
      <c r="F153" s="18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4932.0235932000005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21">
        <v>1211.48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1.8442380879890394</v>
      </c>
    </row>
    <row r="161" spans="1:6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4">
        <v>0</v>
      </c>
      <c r="F161" s="14"/>
    </row>
    <row r="162" spans="1:6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4">
        <v>0</v>
      </c>
      <c r="F165" s="14"/>
    </row>
    <row r="166" spans="1:6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248</v>
      </c>
      <c r="B168" s="1" t="s">
        <v>63</v>
      </c>
      <c r="C168" s="1" t="s">
        <v>15</v>
      </c>
      <c r="D168" s="8">
        <f>E165/E2</f>
        <v>0</v>
      </c>
    </row>
    <row r="169" spans="1:6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4">
        <v>882.06</v>
      </c>
      <c r="F169" s="14"/>
    </row>
    <row r="170" spans="1:6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253</v>
      </c>
      <c r="B172" s="1" t="s">
        <v>63</v>
      </c>
      <c r="C172" s="1" t="s">
        <v>15</v>
      </c>
      <c r="D172" s="8">
        <f>E169/E2</f>
        <v>1.3427614553204446</v>
      </c>
    </row>
    <row r="173" spans="1:6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21">
        <v>509.82</v>
      </c>
    </row>
    <row r="174" spans="1:6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6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258</v>
      </c>
      <c r="B176" s="1" t="s">
        <v>63</v>
      </c>
      <c r="C176" s="1" t="s">
        <v>15</v>
      </c>
      <c r="D176" s="8">
        <f>E173/E2</f>
        <v>0.77609986299284517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21">
        <v>0</v>
      </c>
      <c r="F177" s="14"/>
    </row>
    <row r="178" spans="1:6" x14ac:dyDescent="0.25">
      <c r="A178" s="6" t="s">
        <v>261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263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264</v>
      </c>
      <c r="B181" s="1" t="s">
        <v>55</v>
      </c>
      <c r="C181" s="1" t="s">
        <v>7</v>
      </c>
      <c r="D181" s="1" t="s">
        <v>265</v>
      </c>
      <c r="E181" s="14">
        <v>6003.68</v>
      </c>
      <c r="F181" s="14"/>
    </row>
    <row r="182" spans="1:6" x14ac:dyDescent="0.25">
      <c r="A182" s="6" t="s">
        <v>266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267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268</v>
      </c>
      <c r="B184" s="1" t="s">
        <v>63</v>
      </c>
      <c r="C184" s="1" t="s">
        <v>15</v>
      </c>
      <c r="D184" s="8">
        <f>E181/E2</f>
        <v>9.1394123915360037</v>
      </c>
    </row>
    <row r="185" spans="1:6" ht="31.5" x14ac:dyDescent="0.25">
      <c r="A185" s="6"/>
      <c r="B185" s="1" t="s">
        <v>55</v>
      </c>
      <c r="C185" s="1" t="s">
        <v>7</v>
      </c>
      <c r="D185" s="8" t="s">
        <v>269</v>
      </c>
      <c r="E185" s="21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0" t="s">
        <v>270</v>
      </c>
      <c r="B189" s="3" t="s">
        <v>50</v>
      </c>
      <c r="C189" s="3" t="s">
        <v>7</v>
      </c>
      <c r="D189" s="3" t="s">
        <v>271</v>
      </c>
    </row>
    <row r="190" spans="1:6" ht="18.75" x14ac:dyDescent="0.25">
      <c r="A190" s="6" t="s">
        <v>272</v>
      </c>
      <c r="B190" s="1" t="s">
        <v>53</v>
      </c>
      <c r="C190" s="1" t="s">
        <v>15</v>
      </c>
      <c r="D190" s="1">
        <f>E191+E195+E199+E203+E207+E211+E215+E219+E223+E227</f>
        <v>28873.4</v>
      </c>
      <c r="F190" s="10"/>
    </row>
    <row r="191" spans="1:6" ht="31.5" x14ac:dyDescent="0.25">
      <c r="A191" s="6" t="s">
        <v>273</v>
      </c>
      <c r="B191" s="1" t="s">
        <v>55</v>
      </c>
      <c r="C191" s="1" t="s">
        <v>7</v>
      </c>
      <c r="D191" s="1" t="s">
        <v>274</v>
      </c>
      <c r="E191" s="21">
        <v>0</v>
      </c>
    </row>
    <row r="192" spans="1:6" x14ac:dyDescent="0.25">
      <c r="A192" s="6" t="s">
        <v>275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276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277</v>
      </c>
      <c r="B194" s="1" t="s">
        <v>63</v>
      </c>
      <c r="C194" s="1" t="s">
        <v>15</v>
      </c>
      <c r="D194" s="1">
        <v>0</v>
      </c>
    </row>
    <row r="195" spans="1:6" ht="31.5" x14ac:dyDescent="0.25">
      <c r="A195" s="6" t="s">
        <v>278</v>
      </c>
      <c r="B195" s="1" t="s">
        <v>55</v>
      </c>
      <c r="C195" s="1" t="s">
        <v>7</v>
      </c>
      <c r="D195" s="1" t="s">
        <v>279</v>
      </c>
      <c r="E195" s="21">
        <v>4562.34</v>
      </c>
    </row>
    <row r="196" spans="1:6" x14ac:dyDescent="0.25">
      <c r="A196" s="6" t="s">
        <v>280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281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282</v>
      </c>
      <c r="B198" s="1" t="s">
        <v>63</v>
      </c>
      <c r="C198" s="1" t="s">
        <v>15</v>
      </c>
      <c r="D198" s="8">
        <f>E195/E2</f>
        <v>6.9452580301415745</v>
      </c>
    </row>
    <row r="199" spans="1:6" ht="31.5" x14ac:dyDescent="0.25">
      <c r="A199" s="6" t="s">
        <v>283</v>
      </c>
      <c r="B199" s="1" t="s">
        <v>55</v>
      </c>
      <c r="C199" s="1" t="s">
        <v>7</v>
      </c>
      <c r="D199" s="1" t="s">
        <v>284</v>
      </c>
      <c r="E199" s="14">
        <v>566.59</v>
      </c>
      <c r="F199" s="14"/>
    </row>
    <row r="200" spans="1:6" x14ac:dyDescent="0.25">
      <c r="A200" s="6" t="s">
        <v>285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286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287</v>
      </c>
      <c r="B202" s="1" t="s">
        <v>63</v>
      </c>
      <c r="C202" s="1" t="s">
        <v>15</v>
      </c>
      <c r="D202" s="24">
        <f>E199/E2</f>
        <v>0.86252093164865284</v>
      </c>
    </row>
    <row r="203" spans="1:6" ht="31.5" x14ac:dyDescent="0.25">
      <c r="A203" s="6" t="s">
        <v>288</v>
      </c>
      <c r="B203" s="1" t="s">
        <v>55</v>
      </c>
      <c r="C203" s="1" t="s">
        <v>7</v>
      </c>
      <c r="D203" s="1" t="s">
        <v>289</v>
      </c>
      <c r="E203" s="21">
        <v>0</v>
      </c>
    </row>
    <row r="204" spans="1:6" x14ac:dyDescent="0.25">
      <c r="A204" s="6" t="s">
        <v>290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291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292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293</v>
      </c>
      <c r="B207" s="1" t="s">
        <v>55</v>
      </c>
      <c r="C207" s="1" t="s">
        <v>7</v>
      </c>
      <c r="D207" s="1" t="s">
        <v>294</v>
      </c>
      <c r="E207" s="21">
        <v>7539.84</v>
      </c>
      <c r="F207" s="14"/>
    </row>
    <row r="208" spans="1:6" x14ac:dyDescent="0.25">
      <c r="A208" s="6" t="s">
        <v>295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296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297</v>
      </c>
      <c r="B210" s="1" t="s">
        <v>63</v>
      </c>
      <c r="C210" s="1" t="s">
        <v>15</v>
      </c>
      <c r="D210" s="8">
        <f>E207/E2</f>
        <v>11.477911402039885</v>
      </c>
    </row>
    <row r="211" spans="1:6" ht="31.5" x14ac:dyDescent="0.25">
      <c r="A211" s="6" t="s">
        <v>298</v>
      </c>
      <c r="B211" s="1" t="s">
        <v>55</v>
      </c>
      <c r="C211" s="1" t="s">
        <v>7</v>
      </c>
      <c r="D211" s="1" t="s">
        <v>299</v>
      </c>
      <c r="E211" s="21">
        <v>0</v>
      </c>
    </row>
    <row r="212" spans="1:6" x14ac:dyDescent="0.25">
      <c r="A212" s="6" t="s">
        <v>300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301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302</v>
      </c>
      <c r="B214" s="1" t="s">
        <v>63</v>
      </c>
      <c r="C214" s="1" t="s">
        <v>15</v>
      </c>
      <c r="D214" s="8">
        <f>E211/E2</f>
        <v>0</v>
      </c>
    </row>
    <row r="215" spans="1:6" ht="31.5" x14ac:dyDescent="0.25">
      <c r="A215" s="6" t="s">
        <v>303</v>
      </c>
      <c r="B215" s="1" t="s">
        <v>55</v>
      </c>
      <c r="C215" s="1" t="s">
        <v>7</v>
      </c>
      <c r="D215" s="1" t="s">
        <v>304</v>
      </c>
      <c r="E215" s="21">
        <v>0</v>
      </c>
    </row>
    <row r="216" spans="1:6" x14ac:dyDescent="0.25">
      <c r="A216" s="6" t="s">
        <v>305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306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307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308</v>
      </c>
      <c r="B219" s="1" t="s">
        <v>55</v>
      </c>
      <c r="C219" s="1" t="s">
        <v>7</v>
      </c>
      <c r="D219" s="1" t="s">
        <v>309</v>
      </c>
      <c r="E219" s="21">
        <f>4245.25+11959.38</f>
        <v>16204.63</v>
      </c>
      <c r="F219" s="14"/>
    </row>
    <row r="220" spans="1:6" x14ac:dyDescent="0.25">
      <c r="A220" s="6" t="s">
        <v>310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311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312</v>
      </c>
      <c r="B222" s="1" t="s">
        <v>63</v>
      </c>
      <c r="C222" s="1" t="s">
        <v>15</v>
      </c>
      <c r="D222" s="8">
        <f>E219/E2</f>
        <v>24.66833612421982</v>
      </c>
    </row>
    <row r="223" spans="1:6" ht="31.5" x14ac:dyDescent="0.25">
      <c r="A223" s="6" t="s">
        <v>313</v>
      </c>
      <c r="B223" s="1" t="s">
        <v>55</v>
      </c>
      <c r="C223" s="1" t="s">
        <v>7</v>
      </c>
      <c r="D223" s="1" t="s">
        <v>314</v>
      </c>
      <c r="E223" s="21">
        <v>0</v>
      </c>
    </row>
    <row r="224" spans="1:6" x14ac:dyDescent="0.25">
      <c r="A224" s="6" t="s">
        <v>315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317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318</v>
      </c>
      <c r="B227" s="1" t="s">
        <v>55</v>
      </c>
      <c r="C227" s="1" t="s">
        <v>7</v>
      </c>
      <c r="D227" s="1" t="s">
        <v>319</v>
      </c>
      <c r="E227" s="21">
        <v>0</v>
      </c>
      <c r="F227" s="21" t="s">
        <v>320</v>
      </c>
    </row>
    <row r="228" spans="1:6" x14ac:dyDescent="0.25">
      <c r="A228" s="6" t="s">
        <v>321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322</v>
      </c>
      <c r="B229" s="1" t="s">
        <v>3</v>
      </c>
      <c r="C229" s="1" t="s">
        <v>7</v>
      </c>
      <c r="D229" s="1" t="s">
        <v>323</v>
      </c>
    </row>
    <row r="230" spans="1:6" x14ac:dyDescent="0.25">
      <c r="A230" s="6" t="s">
        <v>324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325</v>
      </c>
      <c r="C231" s="1" t="s">
        <v>15</v>
      </c>
      <c r="D231" s="11">
        <f>SUM(D28,D34,D60,D66,D72,D78,D84,D94,D152,D190)</f>
        <v>97861.535593200009</v>
      </c>
    </row>
    <row r="232" spans="1:6" x14ac:dyDescent="0.25">
      <c r="A232" s="22" t="s">
        <v>326</v>
      </c>
      <c r="B232" s="22"/>
      <c r="C232" s="22"/>
      <c r="D232" s="22"/>
    </row>
    <row r="233" spans="1:6" x14ac:dyDescent="0.25">
      <c r="A233" s="6" t="s">
        <v>327</v>
      </c>
      <c r="B233" s="1" t="s">
        <v>328</v>
      </c>
      <c r="C233" s="1" t="s">
        <v>329</v>
      </c>
      <c r="D233" s="1">
        <v>1</v>
      </c>
      <c r="E233" s="21" t="s">
        <v>362</v>
      </c>
    </row>
    <row r="234" spans="1:6" x14ac:dyDescent="0.25">
      <c r="A234" s="6" t="s">
        <v>330</v>
      </c>
      <c r="B234" s="1" t="s">
        <v>331</v>
      </c>
      <c r="C234" s="1" t="s">
        <v>329</v>
      </c>
      <c r="D234" s="1">
        <v>1</v>
      </c>
      <c r="E234" s="21" t="s">
        <v>362</v>
      </c>
    </row>
    <row r="235" spans="1:6" x14ac:dyDescent="0.25">
      <c r="A235" s="6" t="s">
        <v>332</v>
      </c>
      <c r="B235" s="1" t="s">
        <v>333</v>
      </c>
      <c r="C235" s="1" t="s">
        <v>329</v>
      </c>
      <c r="D235" s="1">
        <v>0</v>
      </c>
      <c r="E235" s="21" t="s">
        <v>362</v>
      </c>
    </row>
    <row r="236" spans="1:6" x14ac:dyDescent="0.25">
      <c r="A236" s="6" t="s">
        <v>334</v>
      </c>
      <c r="B236" s="1" t="s">
        <v>335</v>
      </c>
      <c r="C236" s="1" t="s">
        <v>15</v>
      </c>
      <c r="D236" s="1">
        <v>-469.69</v>
      </c>
      <c r="E236" s="21" t="s">
        <v>362</v>
      </c>
    </row>
    <row r="237" spans="1:6" x14ac:dyDescent="0.25">
      <c r="A237" s="22" t="s">
        <v>336</v>
      </c>
      <c r="B237" s="22"/>
      <c r="C237" s="22"/>
      <c r="D237" s="22"/>
    </row>
    <row r="238" spans="1:6" ht="31.5" x14ac:dyDescent="0.25">
      <c r="A238" s="6" t="s">
        <v>337</v>
      </c>
      <c r="B238" s="1" t="s">
        <v>14</v>
      </c>
      <c r="C238" s="1" t="s">
        <v>15</v>
      </c>
      <c r="D238" s="1">
        <v>0</v>
      </c>
      <c r="E238" s="21" t="s">
        <v>338</v>
      </c>
    </row>
    <row r="239" spans="1:6" ht="31.5" x14ac:dyDescent="0.25">
      <c r="A239" s="6" t="s">
        <v>339</v>
      </c>
      <c r="B239" s="1" t="s">
        <v>17</v>
      </c>
      <c r="C239" s="1" t="s">
        <v>15</v>
      </c>
      <c r="D239" s="1">
        <v>0</v>
      </c>
      <c r="E239" s="21" t="s">
        <v>338</v>
      </c>
    </row>
    <row r="240" spans="1:6" ht="31.5" x14ac:dyDescent="0.25">
      <c r="A240" s="6" t="s">
        <v>340</v>
      </c>
      <c r="B240" s="1" t="s">
        <v>19</v>
      </c>
      <c r="C240" s="1" t="s">
        <v>15</v>
      </c>
      <c r="D240" s="1">
        <v>0</v>
      </c>
      <c r="E240" s="21" t="s">
        <v>338</v>
      </c>
    </row>
    <row r="241" spans="1:5" ht="31.5" x14ac:dyDescent="0.25">
      <c r="A241" s="6" t="s">
        <v>341</v>
      </c>
      <c r="B241" s="1" t="s">
        <v>43</v>
      </c>
      <c r="C241" s="1" t="s">
        <v>15</v>
      </c>
      <c r="D241" s="1">
        <v>0</v>
      </c>
      <c r="E241" s="21" t="s">
        <v>338</v>
      </c>
    </row>
    <row r="242" spans="1:5" ht="31.5" x14ac:dyDescent="0.25">
      <c r="A242" s="6" t="s">
        <v>342</v>
      </c>
      <c r="B242" s="1" t="s">
        <v>343</v>
      </c>
      <c r="C242" s="1" t="s">
        <v>15</v>
      </c>
      <c r="D242" s="1">
        <v>0</v>
      </c>
      <c r="E242" s="21" t="s">
        <v>338</v>
      </c>
    </row>
    <row r="243" spans="1:5" ht="31.5" x14ac:dyDescent="0.25">
      <c r="A243" s="6" t="s">
        <v>344</v>
      </c>
      <c r="B243" s="1" t="s">
        <v>47</v>
      </c>
      <c r="C243" s="1" t="s">
        <v>15</v>
      </c>
      <c r="D243" s="1">
        <v>0</v>
      </c>
      <c r="E243" s="21" t="s">
        <v>338</v>
      </c>
    </row>
    <row r="244" spans="1:5" x14ac:dyDescent="0.25">
      <c r="A244" s="22" t="s">
        <v>345</v>
      </c>
      <c r="B244" s="22"/>
      <c r="C244" s="22"/>
      <c r="D244" s="22"/>
      <c r="E244" s="9"/>
    </row>
    <row r="245" spans="1:5" ht="31.5" x14ac:dyDescent="0.25">
      <c r="A245" s="6" t="s">
        <v>346</v>
      </c>
      <c r="B245" s="1" t="s">
        <v>328</v>
      </c>
      <c r="C245" s="1" t="s">
        <v>329</v>
      </c>
      <c r="D245" s="1">
        <v>0</v>
      </c>
      <c r="E245" s="21" t="s">
        <v>338</v>
      </c>
    </row>
    <row r="246" spans="1:5" ht="31.5" x14ac:dyDescent="0.25">
      <c r="A246" s="6" t="s">
        <v>347</v>
      </c>
      <c r="B246" s="1" t="s">
        <v>331</v>
      </c>
      <c r="C246" s="1" t="s">
        <v>329</v>
      </c>
      <c r="D246" s="1">
        <v>0</v>
      </c>
      <c r="E246" s="21" t="s">
        <v>338</v>
      </c>
    </row>
    <row r="247" spans="1:5" ht="31.5" x14ac:dyDescent="0.25">
      <c r="A247" s="6" t="s">
        <v>348</v>
      </c>
      <c r="B247" s="1" t="s">
        <v>349</v>
      </c>
      <c r="C247" s="1" t="s">
        <v>329</v>
      </c>
      <c r="D247" s="1">
        <v>0</v>
      </c>
      <c r="E247" s="21" t="s">
        <v>338</v>
      </c>
    </row>
    <row r="248" spans="1:5" ht="31.5" x14ac:dyDescent="0.25">
      <c r="A248" s="6" t="s">
        <v>350</v>
      </c>
      <c r="B248" s="1" t="s">
        <v>335</v>
      </c>
      <c r="C248" s="1" t="s">
        <v>15</v>
      </c>
      <c r="D248" s="1">
        <v>0</v>
      </c>
      <c r="E248" s="21" t="s">
        <v>338</v>
      </c>
    </row>
    <row r="249" spans="1:5" x14ac:dyDescent="0.25">
      <c r="A249" s="22" t="s">
        <v>351</v>
      </c>
      <c r="B249" s="22"/>
      <c r="C249" s="22"/>
      <c r="D249" s="22"/>
    </row>
    <row r="250" spans="1:5" x14ac:dyDescent="0.25">
      <c r="A250" s="6" t="s">
        <v>352</v>
      </c>
      <c r="B250" s="1" t="s">
        <v>353</v>
      </c>
      <c r="C250" s="1" t="s">
        <v>329</v>
      </c>
      <c r="D250" s="1">
        <v>5</v>
      </c>
      <c r="E250" s="21" t="s">
        <v>354</v>
      </c>
    </row>
    <row r="251" spans="1:5" x14ac:dyDescent="0.25">
      <c r="A251" s="6" t="s">
        <v>355</v>
      </c>
      <c r="B251" s="1" t="s">
        <v>356</v>
      </c>
      <c r="C251" s="1" t="s">
        <v>329</v>
      </c>
      <c r="D251" s="1">
        <v>0</v>
      </c>
      <c r="E251" s="21" t="s">
        <v>354</v>
      </c>
    </row>
    <row r="252" spans="1:5" ht="31.5" x14ac:dyDescent="0.25">
      <c r="A252" s="6" t="s">
        <v>357</v>
      </c>
      <c r="B252" s="1" t="s">
        <v>358</v>
      </c>
      <c r="C252" s="1" t="s">
        <v>15</v>
      </c>
      <c r="D252" s="1">
        <v>12400</v>
      </c>
      <c r="E252" s="21" t="s">
        <v>354</v>
      </c>
    </row>
    <row r="256" spans="1:5" x14ac:dyDescent="0.25">
      <c r="A256" s="33" t="s">
        <v>359</v>
      </c>
      <c r="B256" s="33"/>
      <c r="D256" s="34" t="s">
        <v>360</v>
      </c>
    </row>
  </sheetData>
  <sheetProtection algorithmName="SHA-512" hashValue="s0BEJUWuV4YGJFPbHYwJhwYXWY2pQ0cQVoppuoqBj3BSYqoS8Mzd0/+hCydLP2I6qYONVsOQ3B05LdU5OWxiuw==" saltValue="8eSECvC7W3819VmrNuvdXg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18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2020-04-06T11:17:36Z</dcterms:modified>
</cp:coreProperties>
</file>