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D239" i="1"/>
  <c r="E111" i="1" l="1"/>
  <c r="D11" i="1" l="1"/>
  <c r="D10" i="1"/>
  <c r="D9" i="1"/>
  <c r="D82" i="1" l="1"/>
  <c r="D242" i="1" l="1"/>
  <c r="D241" i="1"/>
  <c r="E153" i="1"/>
  <c r="D156" i="1" s="1"/>
  <c r="E89" i="1"/>
  <c r="E62" i="1"/>
  <c r="E29" i="1"/>
  <c r="D23" i="1"/>
  <c r="D72" i="1" l="1"/>
  <c r="D146" i="1"/>
  <c r="E157" i="1" l="1"/>
  <c r="D160" i="1" s="1"/>
  <c r="D150" i="1"/>
  <c r="D70" i="1" l="1"/>
  <c r="D66" i="1"/>
  <c r="D64" i="1"/>
  <c r="D60" i="1"/>
  <c r="D32" i="1"/>
  <c r="D28" i="1"/>
  <c r="D180" i="1"/>
  <c r="D152" i="1"/>
  <c r="D12" i="1" l="1"/>
  <c r="D17" i="1" s="1"/>
  <c r="D16" i="1" s="1"/>
  <c r="D22" i="1" s="1"/>
  <c r="D88" i="1"/>
  <c r="D84" i="1" l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98" i="1" l="1"/>
  <c r="D24" i="1" s="1"/>
</calcChain>
</file>

<file path=xl/sharedStrings.xml><?xml version="1.0" encoding="utf-8"?>
<sst xmlns="http://schemas.openxmlformats.org/spreadsheetml/2006/main" count="947" uniqueCount="373">
  <si>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</si>
  <si>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</si>
  <si>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</si>
  <si>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</si>
  <si>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</si>
  <si>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</si>
  <si>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</si>
  <si>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</si>
  <si>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</si>
  <si>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</si>
  <si>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</si>
  <si>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</si>
  <si>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</si>
  <si>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</si>
  <si>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</si>
  <si>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</si>
  <si>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</si>
  <si>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</si>
  <si>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</si>
  <si>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</si>
  <si>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</si>
  <si>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</si>
  <si>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</si>
  <si>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</si>
  <si>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</si>
  <si>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</si>
  <si>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</si>
  <si>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</si>
  <si>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</si>
  <si>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</si>
  <si>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</si>
  <si>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</si>
  <si>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</si>
  <si>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</si>
  <si>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</si>
  <si>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</si>
  <si>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</si>
  <si>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</si>
  <si>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</si>
  <si>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</si>
  <si>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</si>
  <si>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</si>
  <si>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</si>
  <si>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</si>
  <si>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</si>
  <si>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</si>
  <si>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</si>
  <si>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</si>
  <si>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</si>
  <si>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</si>
  <si>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</si>
  <si>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</si>
  <si>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</si>
  <si>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</si>
  <si>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</si>
  <si>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</si>
  <si>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</si>
  <si>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</si>
  <si>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</si>
  <si>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</si>
  <si>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</si>
  <si>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</si>
  <si>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</si>
  <si>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</si>
  <si>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</si>
  <si>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</si>
  <si>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</si>
  <si>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</si>
  <si>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</si>
  <si>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</si>
  <si>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</si>
  <si>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</si>
  <si>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</si>
  <si>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</si>
  <si>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</si>
  <si>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</si>
  <si>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</si>
  <si>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</si>
  <si>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</si>
  <si>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</si>
  <si>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</si>
  <si>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</si>
  <si>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</si>
  <si>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</si>
  <si>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</si>
  <si>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</si>
  <si>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</si>
  <si>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</si>
  <si>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</si>
  <si>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</si>
  <si>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</si>
  <si>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</si>
  <si>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</si>
  <si>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</si>
  <si>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</si>
  <si>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</si>
  <si>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</si>
  <si>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</si>
  <si>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</si>
  <si>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</si>
  <si>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</si>
  <si>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</si>
  <si>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</si>
  <si>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</si>
  <si>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</si>
  <si>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</si>
  <si>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</si>
  <si>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</si>
  <si>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</si>
  <si>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</si>
  <si>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</si>
  <si>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</si>
  <si>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</si>
  <si>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</si>
  <si>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</si>
  <si>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</si>
  <si>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</si>
  <si>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</si>
  <si>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</si>
  <si>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</si>
  <si>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</si>
  <si>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</si>
  <si>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</si>
  <si>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</si>
  <si>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</si>
  <si>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</si>
  <si>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</si>
  <si>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</si>
  <si>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</si>
  <si>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</si>
  <si>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</si>
  <si>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</si>
  <si>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</si>
  <si>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</si>
  <si>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</si>
  <si>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</si>
  <si>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</si>
  <si>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</si>
  <si>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</si>
  <si>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</si>
  <si>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</si>
  <si>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</si>
  <si>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</si>
  <si>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</si>
  <si>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</si>
  <si>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</si>
  <si>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</si>
  <si>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</si>
  <si>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</si>
  <si>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</si>
  <si>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</si>
  <si>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</si>
  <si>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</si>
  <si>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</si>
  <si>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</si>
  <si>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</si>
  <si>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</si>
  <si>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</si>
  <si>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</si>
  <si>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</si>
  <si>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</si>
  <si>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</si>
  <si>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</si>
  <si>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</si>
  <si>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</si>
  <si>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</si>
  <si>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</si>
  <si>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</si>
  <si>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</si>
  <si>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</si>
  <si>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</si>
  <si>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</si>
  <si>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</si>
  <si>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</si>
  <si>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</si>
  <si>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</si>
  <si>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</si>
  <si>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</si>
  <si>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</si>
  <si>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</si>
  <si>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</si>
  <si>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</si>
  <si>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</si>
  <si>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</si>
  <si>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</si>
  <si>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</si>
  <si>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</si>
  <si>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</si>
  <si>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</si>
  <si>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</si>
  <si>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</si>
  <si>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</si>
  <si>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</si>
  <si>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</si>
  <si>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</si>
  <si>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</si>
  <si>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</si>
  <si>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</si>
  <si>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</si>
  <si>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</si>
  <si>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</si>
  <si>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</si>
  <si>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</si>
  <si>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</si>
  <si>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</si>
  <si>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</si>
  <si>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</si>
  <si>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</si>
  <si>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</si>
  <si>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</si>
  <si>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</si>
  <si>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</si>
  <si>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</si>
  <si>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</si>
  <si>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</si>
  <si>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</si>
  <si>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</si>
  <si>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</si>
  <si>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</si>
  <si>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</si>
  <si>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</si>
  <si>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</si>
  <si>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</si>
  <si>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</si>
  <si>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</si>
  <si>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</si>
  <si>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</si>
  <si>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</si>
  <si>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</si>
  <si>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</si>
  <si>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</si>
  <si>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</si>
  <si>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</si>
  <si>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</si>
  <si>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</si>
  <si>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</si>
  <si>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</si>
  <si>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</si>
  <si>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</si>
  <si>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</si>
  <si>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</si>
  <si>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</si>
  <si>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</si>
  <si>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</si>
  <si>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</si>
  <si>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</si>
  <si>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</si>
  <si>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</si>
  <si>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</si>
  <si>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</si>
  <si>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</si>
  <si>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</si>
  <si>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</si>
  <si>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</si>
  <si>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</si>
  <si>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</si>
  <si>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</si>
  <si>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</si>
  <si>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</si>
  <si>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</si>
  <si>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</si>
  <si>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</si>
  <si>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</si>
  <si>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</si>
  <si>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</si>
  <si>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</si>
  <si>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</si>
  <si>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</si>
  <si>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</si>
  <si>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</si>
  <si>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</si>
  <si>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</si>
  <si>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</si>
  <si>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</si>
  <si>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</si>
  <si>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</si>
  <si>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</si>
  <si>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</si>
  <si>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</si>
  <si>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</si>
  <si>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</si>
  <si>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</si>
  <si>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</si>
  <si>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</si>
  <si>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</si>
  <si>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</si>
  <si>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</si>
  <si>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</si>
  <si>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</si>
  <si>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</si>
  <si>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</si>
  <si>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</si>
  <si>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</si>
  <si>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</si>
  <si>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</si>
  <si>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</si>
  <si>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</si>
  <si>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</si>
  <si>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</si>
  <si>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</si>
  <si>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</si>
  <si>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</si>
  <si>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</si>
  <si>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</si>
  <si>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</si>
  <si>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</si>
  <si>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</si>
  <si>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</si>
  <si>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</si>
  <si>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</si>
  <si>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</si>
  <si>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</si>
  <si>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</si>
  <si>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</si>
  <si>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</si>
  <si>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</si>
  <si>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</si>
  <si>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</si>
  <si>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</si>
  <si>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</si>
  <si>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</si>
  <si>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</si>
  <si>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</si>
  <si>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</si>
  <si>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</si>
  <si>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</si>
  <si>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</si>
  <si>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</si>
  <si>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</si>
  <si>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</si>
  <si>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</si>
  <si>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</si>
  <si>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</si>
  <si>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</si>
  <si>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</si>
  <si>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</si>
  <si>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</si>
  <si>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</si>
  <si>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</si>
  <si>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</si>
  <si>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</si>
  <si>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</si>
  <si>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</si>
  <si>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</si>
  <si>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</si>
  <si>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</si>
  <si>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</si>
  <si>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</si>
  <si>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</si>
  <si>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</si>
  <si>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</si>
  <si>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</si>
  <si>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</si>
  <si>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</si>
  <si>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</si>
  <si>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</si>
  <si>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</si>
  <si>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</si>
  <si>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</si>
  <si>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</si>
  <si>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</si>
  <si>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</si>
  <si>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</si>
  <si>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</si>
  <si>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Ремонт и обслуживание кол.приборов учёта тепловой энергии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</si>
  <si>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</si>
  <si>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</si>
  <si>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</si>
  <si>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</si>
  <si>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       по дому №20  ул. Интернациональная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</si>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</sst>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8;&#1085;&#1090;&#1077;&#1088;&#1085;&#1072;&#1094;&#1080;&#1086;&#1085;&#1072;&#1083;&#1100;&#1085;&#1072;&#1103;,%20&#1076;.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-172420.22652363079</v>
          </cell>
        </row>
        <row r="25">
          <cell r="D25">
            <v>77938.03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F4">
            <v>1068.9000000000001</v>
          </cell>
        </row>
        <row r="39">
          <cell r="GF39">
            <v>0.23566300000000001</v>
          </cell>
        </row>
        <row r="43">
          <cell r="GF43">
            <v>0.10018000000000001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23">
          <cell r="I23">
            <v>0</v>
          </cell>
          <cell r="P23">
            <v>6023.16</v>
          </cell>
          <cell r="U23">
            <v>6833.9700000000012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2">
          <cell r="GW102">
            <v>85.86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F123">
            <v>60556.823535599986</v>
          </cell>
        </row>
        <row r="124">
          <cell r="GF124">
            <v>67071.619389600033</v>
          </cell>
        </row>
        <row r="125">
          <cell r="GF125">
            <v>15717.960720000003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="80" zoomScaleNormal="80" zoomScaleSheetLayoutView="80" workbookViewId="0"/>
  </sheetViews>
  <sheetFormatPr defaultRowHeight="15.75" x14ac:dyDescent="0.25"/>
  <cols>
    <col min="1" max="1" width="9.140625" style="22"/>
    <col min="2" max="2" width="62.42578125" style="19" customWidth="1"/>
    <col min="3" max="3" width="24.28515625" style="19" customWidth="1"/>
    <col min="4" max="4" width="62.7109375" style="19" customWidth="1"/>
    <col min="5" max="5" width="21.140625" style="19" hidden="1" customWidth="1"/>
    <col min="6" max="6" width="17.85546875" style="19" hidden="1" customWidth="1"/>
    <col min="7" max="18" width="0" style="19" hidden="1" customWidth="1"/>
    <col min="19" max="22" width="9.140625" style="1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9" t="s">
        <v>0</v>
      </c>
    </row>
    <row r="2" spans="1:22" s="5" customFormat="1" ht="33.75" customHeight="1" x14ac:dyDescent="0.25">
      <c r="A2" s="23" t="s">
        <v>369</v>
      </c>
      <c r="B2" s="23"/>
      <c r="C2" s="23"/>
      <c r="D2" s="23"/>
      <c r="E2" s="19">
        <v>1068.9000000000001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372</v>
      </c>
    </row>
    <row r="8" spans="1:22" ht="42.75" customHeight="1" x14ac:dyDescent="0.25">
      <c r="A8" s="20" t="s">
        <v>12</v>
      </c>
      <c r="B8" s="20"/>
      <c r="C8" s="20"/>
      <c r="D8" s="20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0</v>
      </c>
      <c r="E9" s="19" t="s">
        <v>366</v>
      </c>
      <c r="F9" s="15"/>
    </row>
    <row r="10" spans="1:22" ht="17.25" customHeight="1" x14ac:dyDescent="0.25">
      <c r="A10" s="6" t="s">
        <v>16</v>
      </c>
      <c r="B10" s="1" t="s">
        <v>17</v>
      </c>
      <c r="C10" s="1" t="s">
        <v>15</v>
      </c>
      <c r="D10" s="17">
        <f>[1]Лист1!$D$24</f>
        <v>-172420.22652363079</v>
      </c>
      <c r="E10" s="19" t="s">
        <v>366</v>
      </c>
      <c r="F10" s="15"/>
    </row>
    <row r="11" spans="1:22" x14ac:dyDescent="0.25">
      <c r="A11" s="6" t="s">
        <v>18</v>
      </c>
      <c r="B11" s="1" t="s">
        <v>19</v>
      </c>
      <c r="C11" s="1" t="s">
        <v>15</v>
      </c>
      <c r="D11" s="24">
        <f>[1]Лист1!$D$25</f>
        <v>77938.03</v>
      </c>
      <c r="E11" s="19" t="s">
        <v>366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143346.40364520001</v>
      </c>
      <c r="E12" s="19" t="s">
        <v>367</v>
      </c>
    </row>
    <row r="13" spans="1:22" x14ac:dyDescent="0.25">
      <c r="A13" s="6" t="s">
        <v>22</v>
      </c>
      <c r="B13" s="25" t="s">
        <v>23</v>
      </c>
      <c r="C13" s="1" t="s">
        <v>15</v>
      </c>
      <c r="D13" s="17">
        <f>'[5]ГУК 2019'!$GF$124</f>
        <v>67071.619389600033</v>
      </c>
      <c r="E13" s="19" t="s">
        <v>367</v>
      </c>
    </row>
    <row r="14" spans="1:22" x14ac:dyDescent="0.25">
      <c r="A14" s="6" t="s">
        <v>24</v>
      </c>
      <c r="B14" s="25" t="s">
        <v>25</v>
      </c>
      <c r="C14" s="1" t="s">
        <v>15</v>
      </c>
      <c r="D14" s="17">
        <f>'[5]ГУК 2019'!$GF$123</f>
        <v>60556.823535599986</v>
      </c>
      <c r="E14" s="19" t="s">
        <v>367</v>
      </c>
    </row>
    <row r="15" spans="1:22" x14ac:dyDescent="0.25">
      <c r="A15" s="6" t="s">
        <v>26</v>
      </c>
      <c r="B15" s="25" t="s">
        <v>27</v>
      </c>
      <c r="C15" s="1" t="s">
        <v>15</v>
      </c>
      <c r="D15" s="17">
        <f>'[5]ГУК 2019'!$GF$125</f>
        <v>15717.960720000003</v>
      </c>
      <c r="E15" s="19" t="s">
        <v>367</v>
      </c>
    </row>
    <row r="16" spans="1:22" x14ac:dyDescent="0.25">
      <c r="A16" s="25" t="s">
        <v>28</v>
      </c>
      <c r="B16" s="25" t="s">
        <v>29</v>
      </c>
      <c r="C16" s="25" t="s">
        <v>15</v>
      </c>
      <c r="D16" s="26">
        <f>D17</f>
        <v>118834.38364520001</v>
      </c>
      <c r="E16" s="19">
        <v>63220.47</v>
      </c>
    </row>
    <row r="17" spans="1:22" ht="31.5" x14ac:dyDescent="0.25">
      <c r="A17" s="25" t="s">
        <v>30</v>
      </c>
      <c r="B17" s="25" t="s">
        <v>31</v>
      </c>
      <c r="C17" s="25" t="s">
        <v>15</v>
      </c>
      <c r="D17" s="26">
        <f>D12-D25+D244+D260</f>
        <v>118834.38364520001</v>
      </c>
      <c r="E17" s="19" t="s">
        <v>366</v>
      </c>
    </row>
    <row r="18" spans="1:22" ht="31.5" x14ac:dyDescent="0.25">
      <c r="A18" s="25" t="s">
        <v>32</v>
      </c>
      <c r="B18" s="25" t="s">
        <v>33</v>
      </c>
      <c r="C18" s="25" t="s">
        <v>15</v>
      </c>
      <c r="D18" s="26">
        <v>0</v>
      </c>
    </row>
    <row r="19" spans="1:22" x14ac:dyDescent="0.25">
      <c r="A19" s="25" t="s">
        <v>34</v>
      </c>
      <c r="B19" s="25" t="s">
        <v>35</v>
      </c>
      <c r="C19" s="25" t="s">
        <v>15</v>
      </c>
      <c r="D19" s="26">
        <v>0</v>
      </c>
    </row>
    <row r="20" spans="1:22" x14ac:dyDescent="0.25">
      <c r="A20" s="25" t="s">
        <v>36</v>
      </c>
      <c r="B20" s="25" t="s">
        <v>37</v>
      </c>
      <c r="C20" s="25" t="s">
        <v>15</v>
      </c>
      <c r="D20" s="26">
        <v>0</v>
      </c>
      <c r="E20" s="19" t="s">
        <v>366</v>
      </c>
    </row>
    <row r="21" spans="1:22" x14ac:dyDescent="0.25">
      <c r="A21" s="25" t="s">
        <v>38</v>
      </c>
      <c r="B21" s="25" t="s">
        <v>39</v>
      </c>
      <c r="C21" s="25" t="s">
        <v>15</v>
      </c>
      <c r="D21" s="26">
        <v>0</v>
      </c>
      <c r="E21" s="19" t="s">
        <v>366</v>
      </c>
    </row>
    <row r="22" spans="1:22" x14ac:dyDescent="0.25">
      <c r="A22" s="25" t="s">
        <v>40</v>
      </c>
      <c r="B22" s="25" t="s">
        <v>41</v>
      </c>
      <c r="C22" s="25" t="s">
        <v>15</v>
      </c>
      <c r="D22" s="26">
        <f>D16+D10+D9</f>
        <v>-53585.842878430776</v>
      </c>
      <c r="E22" s="19" t="s">
        <v>366</v>
      </c>
      <c r="F22" s="15"/>
    </row>
    <row r="23" spans="1:22" x14ac:dyDescent="0.25">
      <c r="A23" s="25" t="s">
        <v>42</v>
      </c>
      <c r="B23" s="25" t="s">
        <v>43</v>
      </c>
      <c r="C23" s="25" t="s">
        <v>15</v>
      </c>
      <c r="D23" s="26">
        <f>'[3]2018 непоср.'!$I$23</f>
        <v>0</v>
      </c>
      <c r="E23" s="19" t="s">
        <v>366</v>
      </c>
    </row>
    <row r="24" spans="1:22" x14ac:dyDescent="0.25">
      <c r="A24" s="25" t="s">
        <v>44</v>
      </c>
      <c r="B24" s="25" t="s">
        <v>45</v>
      </c>
      <c r="C24" s="25" t="s">
        <v>15</v>
      </c>
      <c r="D24" s="26">
        <f>D22-D239</f>
        <v>-148314.35387083079</v>
      </c>
      <c r="E24" s="19" t="s">
        <v>366</v>
      </c>
    </row>
    <row r="25" spans="1:22" x14ac:dyDescent="0.25">
      <c r="A25" s="25" t="s">
        <v>46</v>
      </c>
      <c r="B25" s="25" t="s">
        <v>47</v>
      </c>
      <c r="C25" s="25" t="s">
        <v>15</v>
      </c>
      <c r="D25" s="27">
        <v>80435</v>
      </c>
      <c r="E25" s="19" t="s">
        <v>366</v>
      </c>
    </row>
    <row r="26" spans="1:22" ht="35.25" customHeight="1" x14ac:dyDescent="0.25">
      <c r="A26" s="20" t="s">
        <v>48</v>
      </c>
      <c r="B26" s="20"/>
      <c r="C26" s="20"/>
      <c r="D26" s="20"/>
    </row>
    <row r="27" spans="1:22" s="5" customFormat="1" ht="31.5" x14ac:dyDescent="0.25">
      <c r="A27" s="18" t="s">
        <v>49</v>
      </c>
      <c r="B27" s="3" t="s">
        <v>50</v>
      </c>
      <c r="C27" s="3" t="s">
        <v>7</v>
      </c>
      <c r="D27" s="3" t="s">
        <v>51</v>
      </c>
      <c r="E27" s="1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1">
        <f>E29</f>
        <v>6833.9700000000012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8">
        <f>'[3]2018 непоср.'!$U$23</f>
        <v>6833.9700000000012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6.393460566937974</v>
      </c>
    </row>
    <row r="33" spans="1:22" s="5" customFormat="1" ht="31.5" x14ac:dyDescent="0.25">
      <c r="A33" s="18" t="s">
        <v>64</v>
      </c>
      <c r="B33" s="3" t="s">
        <v>50</v>
      </c>
      <c r="C33" s="3" t="s">
        <v>7</v>
      </c>
      <c r="D33" s="3" t="s">
        <v>65</v>
      </c>
      <c r="E33" s="1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1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1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8" t="s">
        <v>103</v>
      </c>
      <c r="B59" s="3" t="s">
        <v>50</v>
      </c>
      <c r="C59" s="3" t="s">
        <v>7</v>
      </c>
      <c r="D59" s="3" t="s">
        <v>104</v>
      </c>
      <c r="E59" s="1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E62</f>
        <v>6023.16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8">
        <f>'[3]2018 непоср.'!$P$23</f>
        <v>6023.16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5.6349143979792302</v>
      </c>
    </row>
    <row r="65" spans="1:22" s="5" customFormat="1" ht="31.5" x14ac:dyDescent="0.25">
      <c r="A65" s="18" t="s">
        <v>113</v>
      </c>
      <c r="B65" s="3" t="s">
        <v>50</v>
      </c>
      <c r="C65" s="3" t="s">
        <v>7</v>
      </c>
      <c r="D65" s="3" t="s">
        <v>114</v>
      </c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15717.96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29">
        <v>15717.96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8">
        <f>E68/E2</f>
        <v>14.704799326410326</v>
      </c>
    </row>
    <row r="71" spans="1:22" s="5" customFormat="1" ht="31.5" x14ac:dyDescent="0.25">
      <c r="A71" s="18" t="s">
        <v>121</v>
      </c>
      <c r="B71" s="3" t="s">
        <v>50</v>
      </c>
      <c r="C71" s="3" t="s">
        <v>7</v>
      </c>
      <c r="D71" s="3" t="s">
        <v>122</v>
      </c>
      <c r="E71" s="19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7">
        <f>E73</f>
        <v>4715.99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5">
        <v>4715.99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8">
        <f>D72/E2</f>
        <v>4.412002993731873</v>
      </c>
    </row>
    <row r="77" spans="1:22" s="5" customFormat="1" ht="31.5" x14ac:dyDescent="0.25">
      <c r="A77" s="18" t="s">
        <v>128</v>
      </c>
      <c r="B77" s="3" t="s">
        <v>50</v>
      </c>
      <c r="C77" s="3" t="s">
        <v>7</v>
      </c>
      <c r="D77" s="3" t="s">
        <v>129</v>
      </c>
      <c r="E77" s="16">
        <v>193.97</v>
      </c>
      <c r="F77" s="4">
        <v>12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1">
        <f>E77</f>
        <v>193.97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368</v>
      </c>
    </row>
    <row r="82" spans="1:22" x14ac:dyDescent="0.25">
      <c r="A82" s="6" t="s">
        <v>135</v>
      </c>
      <c r="B82" s="1" t="s">
        <v>63</v>
      </c>
      <c r="C82" s="1" t="s">
        <v>15</v>
      </c>
      <c r="D82" s="8">
        <f>E77/F77</f>
        <v>16.164166666666667</v>
      </c>
    </row>
    <row r="83" spans="1:22" s="5" customFormat="1" ht="47.25" x14ac:dyDescent="0.25">
      <c r="A83" s="18" t="s">
        <v>137</v>
      </c>
      <c r="B83" s="3" t="s">
        <v>50</v>
      </c>
      <c r="C83" s="3" t="s">
        <v>7</v>
      </c>
      <c r="D83" s="3" t="s">
        <v>138</v>
      </c>
      <c r="E83" s="19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85.86</v>
      </c>
      <c r="F84" s="1">
        <v>159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19">
        <v>0</v>
      </c>
      <c r="F85" s="21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1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8">
        <f>E85/F84</f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16">
        <f>'[4]Выполненные работы 2018 г.'!$GW$102</f>
        <v>85.86</v>
      </c>
      <c r="F89" s="1">
        <f>F84</f>
        <v>159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8">
        <f>E89/F89</f>
        <v>0.54</v>
      </c>
    </row>
    <row r="93" spans="1:22" s="5" customFormat="1" ht="63" x14ac:dyDescent="0.25">
      <c r="A93" s="18" t="s">
        <v>153</v>
      </c>
      <c r="B93" s="3" t="s">
        <v>50</v>
      </c>
      <c r="C93" s="3" t="s">
        <v>7</v>
      </c>
      <c r="D93" s="3" t="s">
        <v>154</v>
      </c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7">
        <f>E95+E99+E103+E107+E111+E115+E119+E123+E127+E131+E135+E139+E147+E143</f>
        <v>37775.770000000004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5">
        <v>0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6">
        <v>1529.6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8">
        <f>E99/E2</f>
        <v>1.4310038357189632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6">
        <v>734.01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8">
        <f>E103/E2</f>
        <v>0.68669660398540544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5">
        <v>10308.84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8">
        <f>E107/E2</f>
        <v>9.6443446533819817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5">
        <f>2257.12+4076.37</f>
        <v>6333.49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8">
        <f>E111/E2</f>
        <v>5.9252409018617263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19">
        <v>1820.34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8">
        <f>E115/E2</f>
        <v>1.7030030872859947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6">
        <v>1320.09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8">
        <f>E119/E2</f>
        <v>1.234998596688184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6">
        <v>964.15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8">
        <f>E123/E2</f>
        <v>0.90200205819066315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6">
        <v>364.92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8">
        <f>E127/E2</f>
        <v>0.34139769856862195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8" t="s">
        <v>205</v>
      </c>
      <c r="E131" s="19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8" t="s">
        <v>210</v>
      </c>
      <c r="E135" s="19">
        <v>9486.33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8">
        <f>E135/E2</f>
        <v>8.8748526522593316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8" t="s">
        <v>215</v>
      </c>
      <c r="E139" s="19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8" t="s">
        <v>365</v>
      </c>
      <c r="E143" s="19">
        <v>666.28</v>
      </c>
      <c r="F143" s="10" t="s">
        <v>219</v>
      </c>
    </row>
    <row r="144" spans="1:6" x14ac:dyDescent="0.25">
      <c r="A144" s="6"/>
      <c r="B144" s="1" t="s">
        <v>58</v>
      </c>
      <c r="C144" s="1" t="s">
        <v>7</v>
      </c>
      <c r="D144" s="8" t="s">
        <v>112</v>
      </c>
    </row>
    <row r="145" spans="1:7" x14ac:dyDescent="0.25">
      <c r="A145" s="6"/>
      <c r="B145" s="1" t="s">
        <v>3</v>
      </c>
      <c r="C145" s="1" t="s">
        <v>7</v>
      </c>
      <c r="D145" s="8" t="s">
        <v>61</v>
      </c>
    </row>
    <row r="146" spans="1:7" x14ac:dyDescent="0.25">
      <c r="A146" s="6"/>
      <c r="B146" s="1" t="s">
        <v>63</v>
      </c>
      <c r="C146" s="1" t="s">
        <v>15</v>
      </c>
      <c r="D146" s="8">
        <f>E143/E2</f>
        <v>0.62333239779212268</v>
      </c>
      <c r="F146" s="10" t="s">
        <v>220</v>
      </c>
    </row>
    <row r="147" spans="1:7" ht="31.5" x14ac:dyDescent="0.25">
      <c r="A147" s="6" t="s">
        <v>221</v>
      </c>
      <c r="B147" s="1" t="s">
        <v>55</v>
      </c>
      <c r="C147" s="1" t="s">
        <v>7</v>
      </c>
      <c r="D147" s="1" t="s">
        <v>222</v>
      </c>
      <c r="E147" s="19">
        <v>4247.72</v>
      </c>
      <c r="F147" s="11"/>
      <c r="G147" s="12"/>
    </row>
    <row r="148" spans="1:7" x14ac:dyDescent="0.25">
      <c r="A148" s="6" t="s">
        <v>223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224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225</v>
      </c>
      <c r="B150" s="1" t="s">
        <v>63</v>
      </c>
      <c r="C150" s="1" t="s">
        <v>15</v>
      </c>
      <c r="D150" s="8">
        <f>E147/E2</f>
        <v>3.9739171110487415</v>
      </c>
    </row>
    <row r="151" spans="1:7" ht="47.25" x14ac:dyDescent="0.25">
      <c r="A151" s="18" t="s">
        <v>226</v>
      </c>
      <c r="B151" s="3" t="s">
        <v>50</v>
      </c>
      <c r="C151" s="3" t="s">
        <v>7</v>
      </c>
      <c r="D151" s="3" t="s">
        <v>227</v>
      </c>
    </row>
    <row r="152" spans="1:7" x14ac:dyDescent="0.25">
      <c r="A152" s="6" t="s">
        <v>228</v>
      </c>
      <c r="B152" s="1" t="s">
        <v>53</v>
      </c>
      <c r="C152" s="1" t="s">
        <v>15</v>
      </c>
      <c r="D152" s="7">
        <f>E153+E161+E165+E169+E173+E177+E181+E185+E189+E193</f>
        <v>18488.170992399999</v>
      </c>
    </row>
    <row r="153" spans="1:7" ht="31.5" x14ac:dyDescent="0.25">
      <c r="A153" s="6" t="s">
        <v>229</v>
      </c>
      <c r="B153" s="1" t="s">
        <v>55</v>
      </c>
      <c r="C153" s="1" t="s">
        <v>7</v>
      </c>
      <c r="D153" s="1" t="s">
        <v>230</v>
      </c>
      <c r="E153" s="16">
        <f>('[2]гук(2016)'!$GF$39+'[2]гук(2016)'!$GF$43)*12*'[2]гук(2016)'!$GF$4</f>
        <v>4307.7909923999996</v>
      </c>
      <c r="F153" s="19">
        <v>1</v>
      </c>
    </row>
    <row r="154" spans="1:7" x14ac:dyDescent="0.25">
      <c r="A154" s="6" t="s">
        <v>231</v>
      </c>
      <c r="B154" s="1" t="s">
        <v>58</v>
      </c>
      <c r="C154" s="1" t="s">
        <v>7</v>
      </c>
      <c r="D154" s="1" t="s">
        <v>232</v>
      </c>
    </row>
    <row r="155" spans="1:7" x14ac:dyDescent="0.25">
      <c r="A155" s="6" t="s">
        <v>233</v>
      </c>
      <c r="B155" s="1" t="s">
        <v>3</v>
      </c>
      <c r="C155" s="1" t="s">
        <v>7</v>
      </c>
      <c r="D155" s="1" t="s">
        <v>368</v>
      </c>
    </row>
    <row r="156" spans="1:7" x14ac:dyDescent="0.25">
      <c r="A156" s="6" t="s">
        <v>234</v>
      </c>
      <c r="B156" s="1" t="s">
        <v>63</v>
      </c>
      <c r="C156" s="1" t="s">
        <v>15</v>
      </c>
      <c r="D156" s="8">
        <f>E153/F153</f>
        <v>4307.7909923999996</v>
      </c>
    </row>
    <row r="157" spans="1:7" ht="31.5" x14ac:dyDescent="0.25">
      <c r="A157" s="6" t="s">
        <v>229</v>
      </c>
      <c r="B157" s="1" t="s">
        <v>55</v>
      </c>
      <c r="C157" s="1" t="s">
        <v>7</v>
      </c>
      <c r="D157" s="1" t="s">
        <v>364</v>
      </c>
      <c r="E157" s="19">
        <f>1973.727</f>
        <v>1973.7270000000001</v>
      </c>
      <c r="F157" s="19">
        <v>1</v>
      </c>
    </row>
    <row r="158" spans="1:7" x14ac:dyDescent="0.25">
      <c r="A158" s="6" t="s">
        <v>231</v>
      </c>
      <c r="B158" s="1" t="s">
        <v>58</v>
      </c>
      <c r="C158" s="1" t="s">
        <v>7</v>
      </c>
      <c r="D158" s="1" t="s">
        <v>232</v>
      </c>
    </row>
    <row r="159" spans="1:7" x14ac:dyDescent="0.25">
      <c r="A159" s="6" t="s">
        <v>233</v>
      </c>
      <c r="B159" s="1" t="s">
        <v>3</v>
      </c>
      <c r="C159" s="1" t="s">
        <v>7</v>
      </c>
      <c r="D159" s="1" t="s">
        <v>368</v>
      </c>
    </row>
    <row r="160" spans="1:7" x14ac:dyDescent="0.25">
      <c r="A160" s="6" t="s">
        <v>234</v>
      </c>
      <c r="B160" s="1" t="s">
        <v>63</v>
      </c>
      <c r="C160" s="1" t="s">
        <v>15</v>
      </c>
      <c r="D160" s="8">
        <f>E157/F157</f>
        <v>1973.7270000000001</v>
      </c>
    </row>
    <row r="161" spans="1:5" ht="31.5" x14ac:dyDescent="0.25">
      <c r="A161" s="6" t="s">
        <v>235</v>
      </c>
      <c r="B161" s="1" t="s">
        <v>55</v>
      </c>
      <c r="C161" s="1" t="s">
        <v>7</v>
      </c>
      <c r="D161" s="1" t="s">
        <v>236</v>
      </c>
      <c r="E161" s="19">
        <v>103.88</v>
      </c>
    </row>
    <row r="162" spans="1:5" x14ac:dyDescent="0.25">
      <c r="A162" s="6" t="s">
        <v>237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238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239</v>
      </c>
      <c r="B164" s="1" t="s">
        <v>63</v>
      </c>
      <c r="C164" s="1" t="s">
        <v>15</v>
      </c>
      <c r="D164" s="8">
        <f>E161/E2</f>
        <v>9.7184020956123107E-2</v>
      </c>
    </row>
    <row r="165" spans="1:5" ht="31.5" x14ac:dyDescent="0.25">
      <c r="A165" s="6" t="s">
        <v>240</v>
      </c>
      <c r="B165" s="1" t="s">
        <v>55</v>
      </c>
      <c r="C165" s="1" t="s">
        <v>7</v>
      </c>
      <c r="D165" s="1" t="s">
        <v>241</v>
      </c>
      <c r="E165" s="19">
        <v>0</v>
      </c>
    </row>
    <row r="166" spans="1:5" x14ac:dyDescent="0.25">
      <c r="A166" s="6" t="s">
        <v>242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243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244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245</v>
      </c>
      <c r="B169" s="1" t="s">
        <v>55</v>
      </c>
      <c r="C169" s="1" t="s">
        <v>7</v>
      </c>
      <c r="D169" s="1" t="s">
        <v>246</v>
      </c>
      <c r="E169" s="19">
        <v>1336.27</v>
      </c>
    </row>
    <row r="170" spans="1:5" x14ac:dyDescent="0.25">
      <c r="A170" s="6" t="s">
        <v>247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248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249</v>
      </c>
      <c r="B172" s="1" t="s">
        <v>63</v>
      </c>
      <c r="C172" s="1" t="s">
        <v>15</v>
      </c>
      <c r="D172" s="8">
        <f>E169/E2</f>
        <v>1.2501356534755355</v>
      </c>
    </row>
    <row r="173" spans="1:5" ht="31.5" x14ac:dyDescent="0.25">
      <c r="A173" s="6" t="s">
        <v>250</v>
      </c>
      <c r="B173" s="1" t="s">
        <v>55</v>
      </c>
      <c r="C173" s="1" t="s">
        <v>7</v>
      </c>
      <c r="D173" s="1" t="s">
        <v>251</v>
      </c>
      <c r="E173" s="19">
        <v>931.74</v>
      </c>
    </row>
    <row r="174" spans="1:5" x14ac:dyDescent="0.25">
      <c r="A174" s="6" t="s">
        <v>252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253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254</v>
      </c>
      <c r="B176" s="1" t="s">
        <v>63</v>
      </c>
      <c r="C176" s="1" t="s">
        <v>15</v>
      </c>
      <c r="D176" s="8">
        <f>E173/E2</f>
        <v>0.87168116755543079</v>
      </c>
    </row>
    <row r="177" spans="1:6" ht="31.5" x14ac:dyDescent="0.25">
      <c r="A177" s="6"/>
      <c r="B177" s="1" t="s">
        <v>55</v>
      </c>
      <c r="C177" s="1" t="s">
        <v>7</v>
      </c>
      <c r="D177" s="1" t="s">
        <v>361</v>
      </c>
      <c r="E177" s="19">
        <v>1068</v>
      </c>
    </row>
    <row r="178" spans="1:6" x14ac:dyDescent="0.25">
      <c r="A178" s="6"/>
      <c r="B178" s="1" t="s">
        <v>58</v>
      </c>
      <c r="C178" s="1" t="s">
        <v>7</v>
      </c>
      <c r="D178" s="1" t="s">
        <v>112</v>
      </c>
    </row>
    <row r="179" spans="1:6" x14ac:dyDescent="0.25">
      <c r="A179" s="6"/>
      <c r="B179" s="1" t="s">
        <v>3</v>
      </c>
      <c r="C179" s="1" t="s">
        <v>7</v>
      </c>
      <c r="D179" s="1" t="s">
        <v>61</v>
      </c>
    </row>
    <row r="180" spans="1:6" x14ac:dyDescent="0.25">
      <c r="A180" s="6"/>
      <c r="B180" s="1" t="s">
        <v>63</v>
      </c>
      <c r="C180" s="1" t="s">
        <v>15</v>
      </c>
      <c r="D180" s="8">
        <f>E177/E2</f>
        <v>0.99915801291046857</v>
      </c>
    </row>
    <row r="181" spans="1:6" ht="31.5" x14ac:dyDescent="0.25">
      <c r="A181" s="6" t="s">
        <v>255</v>
      </c>
      <c r="B181" s="1" t="s">
        <v>55</v>
      </c>
      <c r="C181" s="1" t="s">
        <v>7</v>
      </c>
      <c r="D181" s="1" t="s">
        <v>256</v>
      </c>
      <c r="E181" s="19">
        <v>169.95</v>
      </c>
    </row>
    <row r="182" spans="1:6" x14ac:dyDescent="0.25">
      <c r="A182" s="6" t="s">
        <v>257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258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259</v>
      </c>
      <c r="B184" s="1" t="s">
        <v>63</v>
      </c>
      <c r="C184" s="1" t="s">
        <v>15</v>
      </c>
      <c r="D184" s="8">
        <f>E181/E2</f>
        <v>0.15899522873982597</v>
      </c>
    </row>
    <row r="185" spans="1:6" ht="31.5" x14ac:dyDescent="0.25">
      <c r="A185" s="6" t="s">
        <v>260</v>
      </c>
      <c r="B185" s="1" t="s">
        <v>55</v>
      </c>
      <c r="C185" s="1" t="s">
        <v>7</v>
      </c>
      <c r="D185" s="1" t="s">
        <v>261</v>
      </c>
      <c r="E185" s="19">
        <v>5611.75</v>
      </c>
      <c r="F185" s="19" t="s">
        <v>262</v>
      </c>
    </row>
    <row r="186" spans="1:6" x14ac:dyDescent="0.25">
      <c r="A186" s="6" t="s">
        <v>263</v>
      </c>
      <c r="B186" s="1" t="s">
        <v>58</v>
      </c>
      <c r="C186" s="1" t="s">
        <v>7</v>
      </c>
      <c r="D186" s="1" t="s">
        <v>112</v>
      </c>
      <c r="F186" s="19" t="s">
        <v>61</v>
      </c>
    </row>
    <row r="187" spans="1:6" x14ac:dyDescent="0.25">
      <c r="A187" s="6" t="s">
        <v>264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265</v>
      </c>
      <c r="B188" s="1" t="s">
        <v>63</v>
      </c>
      <c r="C188" s="1" t="s">
        <v>15</v>
      </c>
      <c r="D188" s="8">
        <f>E185/E2</f>
        <v>5.2500233885302645</v>
      </c>
    </row>
    <row r="189" spans="1:6" ht="31.5" x14ac:dyDescent="0.25">
      <c r="A189" s="6" t="s">
        <v>266</v>
      </c>
      <c r="B189" s="1" t="s">
        <v>55</v>
      </c>
      <c r="C189" s="1" t="s">
        <v>7</v>
      </c>
      <c r="D189" s="1" t="s">
        <v>267</v>
      </c>
      <c r="E189" s="19">
        <v>4958.79</v>
      </c>
    </row>
    <row r="190" spans="1:6" x14ac:dyDescent="0.25">
      <c r="A190" s="6" t="s">
        <v>268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269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270</v>
      </c>
      <c r="B192" s="1" t="s">
        <v>63</v>
      </c>
      <c r="C192" s="1" t="s">
        <v>15</v>
      </c>
      <c r="D192" s="8">
        <f>E189/E2</f>
        <v>4.6391523996632049</v>
      </c>
    </row>
    <row r="193" spans="1:6" ht="31.5" x14ac:dyDescent="0.25">
      <c r="A193" s="6"/>
      <c r="B193" s="1" t="s">
        <v>55</v>
      </c>
      <c r="C193" s="1" t="s">
        <v>7</v>
      </c>
      <c r="D193" s="8" t="s">
        <v>271</v>
      </c>
      <c r="E193" s="19">
        <v>0</v>
      </c>
    </row>
    <row r="194" spans="1:6" x14ac:dyDescent="0.25">
      <c r="A194" s="6"/>
      <c r="B194" s="1" t="s">
        <v>58</v>
      </c>
      <c r="C194" s="1" t="s">
        <v>7</v>
      </c>
      <c r="D194" s="8" t="s">
        <v>112</v>
      </c>
    </row>
    <row r="195" spans="1:6" x14ac:dyDescent="0.25">
      <c r="A195" s="6"/>
      <c r="B195" s="1" t="s">
        <v>3</v>
      </c>
      <c r="C195" s="1" t="s">
        <v>7</v>
      </c>
      <c r="D195" s="8" t="s">
        <v>61</v>
      </c>
    </row>
    <row r="196" spans="1:6" x14ac:dyDescent="0.25">
      <c r="A196" s="6"/>
      <c r="B196" s="1" t="s">
        <v>63</v>
      </c>
      <c r="C196" s="1" t="s">
        <v>15</v>
      </c>
      <c r="D196" s="8">
        <f>E193/E2</f>
        <v>0</v>
      </c>
    </row>
    <row r="197" spans="1:6" ht="47.25" x14ac:dyDescent="0.25">
      <c r="A197" s="18" t="s">
        <v>272</v>
      </c>
      <c r="B197" s="3" t="s">
        <v>50</v>
      </c>
      <c r="C197" s="3" t="s">
        <v>7</v>
      </c>
      <c r="D197" s="3" t="s">
        <v>273</v>
      </c>
    </row>
    <row r="198" spans="1:6" ht="18.75" x14ac:dyDescent="0.25">
      <c r="A198" s="6" t="s">
        <v>274</v>
      </c>
      <c r="B198" s="1" t="s">
        <v>53</v>
      </c>
      <c r="C198" s="1" t="s">
        <v>15</v>
      </c>
      <c r="D198" s="1">
        <f>E199+E203+E207+E211+E215+E219+E223+E227+E231+E235</f>
        <v>4893.66</v>
      </c>
      <c r="F198" s="13"/>
    </row>
    <row r="199" spans="1:6" ht="31.5" x14ac:dyDescent="0.25">
      <c r="A199" s="6" t="s">
        <v>275</v>
      </c>
      <c r="B199" s="1" t="s">
        <v>55</v>
      </c>
      <c r="C199" s="1" t="s">
        <v>7</v>
      </c>
      <c r="D199" s="1" t="s">
        <v>276</v>
      </c>
      <c r="E199" s="19">
        <v>0</v>
      </c>
    </row>
    <row r="200" spans="1:6" x14ac:dyDescent="0.25">
      <c r="A200" s="6" t="s">
        <v>277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278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279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280</v>
      </c>
      <c r="B203" s="1" t="s">
        <v>55</v>
      </c>
      <c r="C203" s="1" t="s">
        <v>7</v>
      </c>
      <c r="D203" s="1" t="s">
        <v>281</v>
      </c>
      <c r="E203" s="19">
        <v>0</v>
      </c>
    </row>
    <row r="204" spans="1:6" x14ac:dyDescent="0.25">
      <c r="A204" s="6" t="s">
        <v>282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283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284</v>
      </c>
      <c r="B206" s="1" t="s">
        <v>63</v>
      </c>
      <c r="C206" s="1" t="s">
        <v>15</v>
      </c>
      <c r="D206" s="8">
        <f>E203/E2</f>
        <v>0</v>
      </c>
    </row>
    <row r="207" spans="1:6" ht="31.5" x14ac:dyDescent="0.25">
      <c r="A207" s="6" t="s">
        <v>285</v>
      </c>
      <c r="B207" s="1" t="s">
        <v>55</v>
      </c>
      <c r="C207" s="1" t="s">
        <v>7</v>
      </c>
      <c r="D207" s="1" t="s">
        <v>286</v>
      </c>
      <c r="E207" s="19">
        <v>0</v>
      </c>
    </row>
    <row r="208" spans="1:6" x14ac:dyDescent="0.25">
      <c r="A208" s="6" t="s">
        <v>287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288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289</v>
      </c>
      <c r="B210" s="1" t="s">
        <v>63</v>
      </c>
      <c r="C210" s="1" t="s">
        <v>15</v>
      </c>
      <c r="D210" s="1">
        <v>0</v>
      </c>
    </row>
    <row r="211" spans="1:5" ht="31.5" x14ac:dyDescent="0.25">
      <c r="A211" s="6" t="s">
        <v>290</v>
      </c>
      <c r="B211" s="1" t="s">
        <v>55</v>
      </c>
      <c r="C211" s="1" t="s">
        <v>7</v>
      </c>
      <c r="D211" s="1" t="s">
        <v>291</v>
      </c>
      <c r="E211" s="19">
        <v>0</v>
      </c>
    </row>
    <row r="212" spans="1:5" x14ac:dyDescent="0.25">
      <c r="A212" s="6" t="s">
        <v>292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293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294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295</v>
      </c>
      <c r="B215" s="1" t="s">
        <v>55</v>
      </c>
      <c r="C215" s="1" t="s">
        <v>7</v>
      </c>
      <c r="D215" s="1" t="s">
        <v>296</v>
      </c>
      <c r="E215" s="19">
        <v>4254.26</v>
      </c>
    </row>
    <row r="216" spans="1:5" x14ac:dyDescent="0.25">
      <c r="A216" s="6" t="s">
        <v>297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298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299</v>
      </c>
      <c r="B218" s="1" t="s">
        <v>63</v>
      </c>
      <c r="C218" s="1" t="s">
        <v>15</v>
      </c>
      <c r="D218" s="8">
        <f>E215/E2</f>
        <v>3.9800355505660021</v>
      </c>
    </row>
    <row r="219" spans="1:5" ht="31.5" x14ac:dyDescent="0.25">
      <c r="A219" s="6" t="s">
        <v>300</v>
      </c>
      <c r="B219" s="1" t="s">
        <v>55</v>
      </c>
      <c r="C219" s="1" t="s">
        <v>7</v>
      </c>
      <c r="D219" s="1" t="s">
        <v>301</v>
      </c>
      <c r="E219" s="19">
        <v>0</v>
      </c>
    </row>
    <row r="220" spans="1:5" x14ac:dyDescent="0.25">
      <c r="A220" s="6" t="s">
        <v>302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304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305</v>
      </c>
      <c r="B223" s="1" t="s">
        <v>55</v>
      </c>
      <c r="C223" s="1" t="s">
        <v>7</v>
      </c>
      <c r="D223" s="1" t="s">
        <v>306</v>
      </c>
      <c r="E223" s="19">
        <v>0</v>
      </c>
    </row>
    <row r="224" spans="1:5" x14ac:dyDescent="0.25">
      <c r="A224" s="6" t="s">
        <v>307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308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309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310</v>
      </c>
      <c r="B227" s="1" t="s">
        <v>55</v>
      </c>
      <c r="C227" s="1" t="s">
        <v>7</v>
      </c>
      <c r="D227" s="1" t="s">
        <v>311</v>
      </c>
      <c r="E227" s="19">
        <v>639.4</v>
      </c>
    </row>
    <row r="228" spans="1:6" x14ac:dyDescent="0.25">
      <c r="A228" s="6" t="s">
        <v>312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313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314</v>
      </c>
      <c r="B230" s="1" t="s">
        <v>63</v>
      </c>
      <c r="C230" s="1" t="s">
        <v>15</v>
      </c>
      <c r="D230" s="8">
        <f>E227/E2</f>
        <v>0.59818505005145473</v>
      </c>
    </row>
    <row r="231" spans="1:6" ht="31.5" x14ac:dyDescent="0.25">
      <c r="A231" s="6" t="s">
        <v>315</v>
      </c>
      <c r="B231" s="1" t="s">
        <v>55</v>
      </c>
      <c r="C231" s="1" t="s">
        <v>7</v>
      </c>
      <c r="D231" s="1" t="s">
        <v>316</v>
      </c>
      <c r="E231" s="19">
        <v>0</v>
      </c>
    </row>
    <row r="232" spans="1:6" x14ac:dyDescent="0.25">
      <c r="A232" s="6" t="s">
        <v>317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318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319</v>
      </c>
      <c r="B234" s="1" t="s">
        <v>63</v>
      </c>
      <c r="C234" s="1" t="s">
        <v>15</v>
      </c>
      <c r="D234" s="8">
        <f>E231/E2</f>
        <v>0</v>
      </c>
    </row>
    <row r="235" spans="1:6" ht="31.5" x14ac:dyDescent="0.25">
      <c r="A235" s="6" t="s">
        <v>320</v>
      </c>
      <c r="B235" s="1" t="s">
        <v>55</v>
      </c>
      <c r="C235" s="1" t="s">
        <v>7</v>
      </c>
      <c r="D235" s="1" t="s">
        <v>321</v>
      </c>
      <c r="E235" s="19">
        <v>0</v>
      </c>
      <c r="F235" s="19" t="s">
        <v>322</v>
      </c>
    </row>
    <row r="236" spans="1:6" x14ac:dyDescent="0.25">
      <c r="A236" s="6" t="s">
        <v>323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324</v>
      </c>
      <c r="B237" s="1" t="s">
        <v>3</v>
      </c>
      <c r="C237" s="1" t="s">
        <v>7</v>
      </c>
      <c r="D237" s="1" t="s">
        <v>325</v>
      </c>
    </row>
    <row r="238" spans="1:6" x14ac:dyDescent="0.25">
      <c r="A238" s="6" t="s">
        <v>326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327</v>
      </c>
      <c r="C239" s="1" t="s">
        <v>15</v>
      </c>
      <c r="D239" s="14">
        <f>SUM(D28,D34,D60,D66,D72,D78,D84,D94,D152,D198)</f>
        <v>94728.510992400013</v>
      </c>
    </row>
    <row r="240" spans="1:6" x14ac:dyDescent="0.25">
      <c r="A240" s="20" t="s">
        <v>328</v>
      </c>
      <c r="B240" s="20"/>
      <c r="C240" s="20"/>
      <c r="D240" s="20"/>
    </row>
    <row r="241" spans="1:5" x14ac:dyDescent="0.25">
      <c r="A241" s="6" t="s">
        <v>329</v>
      </c>
      <c r="B241" s="1" t="s">
        <v>330</v>
      </c>
      <c r="C241" s="1" t="s">
        <v>331</v>
      </c>
      <c r="D241" s="1">
        <f>'[3]2018 непоср.'!$AA$23</f>
        <v>0</v>
      </c>
      <c r="E241" s="19" t="s">
        <v>366</v>
      </c>
    </row>
    <row r="242" spans="1:5" x14ac:dyDescent="0.25">
      <c r="A242" s="6" t="s">
        <v>332</v>
      </c>
      <c r="B242" s="1" t="s">
        <v>333</v>
      </c>
      <c r="C242" s="1" t="s">
        <v>331</v>
      </c>
      <c r="D242" s="1">
        <f>'[3]2018 непоср.'!$AB$23</f>
        <v>0</v>
      </c>
      <c r="E242" s="19" t="s">
        <v>366</v>
      </c>
    </row>
    <row r="243" spans="1:5" x14ac:dyDescent="0.25">
      <c r="A243" s="6" t="s">
        <v>334</v>
      </c>
      <c r="B243" s="1" t="s">
        <v>335</v>
      </c>
      <c r="C243" s="1" t="s">
        <v>331</v>
      </c>
      <c r="D243" s="1">
        <v>0</v>
      </c>
      <c r="E243" s="19" t="s">
        <v>366</v>
      </c>
    </row>
    <row r="244" spans="1:5" x14ac:dyDescent="0.25">
      <c r="A244" s="6" t="s">
        <v>336</v>
      </c>
      <c r="B244" s="1" t="s">
        <v>337</v>
      </c>
      <c r="C244" s="1" t="s">
        <v>15</v>
      </c>
      <c r="D244" s="1">
        <v>-8877.02</v>
      </c>
      <c r="E244" s="19" t="s">
        <v>366</v>
      </c>
    </row>
    <row r="245" spans="1:5" x14ac:dyDescent="0.25">
      <c r="A245" s="20" t="s">
        <v>338</v>
      </c>
      <c r="B245" s="20"/>
      <c r="C245" s="20"/>
      <c r="D245" s="20"/>
    </row>
    <row r="246" spans="1:5" ht="31.5" x14ac:dyDescent="0.25">
      <c r="A246" s="6" t="s">
        <v>339</v>
      </c>
      <c r="B246" s="1" t="s">
        <v>14</v>
      </c>
      <c r="C246" s="1" t="s">
        <v>15</v>
      </c>
      <c r="D246" s="1">
        <v>0</v>
      </c>
      <c r="E246" s="19" t="s">
        <v>340</v>
      </c>
    </row>
    <row r="247" spans="1:5" ht="31.5" x14ac:dyDescent="0.25">
      <c r="A247" s="6" t="s">
        <v>341</v>
      </c>
      <c r="B247" s="1" t="s">
        <v>17</v>
      </c>
      <c r="C247" s="1" t="s">
        <v>15</v>
      </c>
      <c r="D247" s="1">
        <v>0</v>
      </c>
      <c r="E247" s="19" t="s">
        <v>340</v>
      </c>
    </row>
    <row r="248" spans="1:5" ht="31.5" x14ac:dyDescent="0.25">
      <c r="A248" s="6" t="s">
        <v>342</v>
      </c>
      <c r="B248" s="1" t="s">
        <v>19</v>
      </c>
      <c r="C248" s="1" t="s">
        <v>15</v>
      </c>
      <c r="D248" s="1">
        <v>0</v>
      </c>
      <c r="E248" s="19" t="s">
        <v>340</v>
      </c>
    </row>
    <row r="249" spans="1:5" ht="31.5" x14ac:dyDescent="0.25">
      <c r="A249" s="6" t="s">
        <v>343</v>
      </c>
      <c r="B249" s="1" t="s">
        <v>43</v>
      </c>
      <c r="C249" s="1" t="s">
        <v>15</v>
      </c>
      <c r="D249" s="1">
        <v>0</v>
      </c>
      <c r="E249" s="19" t="s">
        <v>340</v>
      </c>
    </row>
    <row r="250" spans="1:5" ht="31.5" x14ac:dyDescent="0.25">
      <c r="A250" s="6" t="s">
        <v>344</v>
      </c>
      <c r="B250" s="1" t="s">
        <v>345</v>
      </c>
      <c r="C250" s="1" t="s">
        <v>15</v>
      </c>
      <c r="D250" s="1">
        <v>0</v>
      </c>
      <c r="E250" s="19" t="s">
        <v>340</v>
      </c>
    </row>
    <row r="251" spans="1:5" ht="31.5" x14ac:dyDescent="0.25">
      <c r="A251" s="6" t="s">
        <v>346</v>
      </c>
      <c r="B251" s="1" t="s">
        <v>47</v>
      </c>
      <c r="C251" s="1" t="s">
        <v>15</v>
      </c>
      <c r="D251" s="1">
        <v>0</v>
      </c>
      <c r="E251" s="19" t="s">
        <v>340</v>
      </c>
    </row>
    <row r="252" spans="1:5" x14ac:dyDescent="0.25">
      <c r="A252" s="20" t="s">
        <v>347</v>
      </c>
      <c r="B252" s="20"/>
      <c r="C252" s="20"/>
      <c r="D252" s="20"/>
      <c r="E252" s="10"/>
    </row>
    <row r="253" spans="1:5" ht="31.5" x14ac:dyDescent="0.25">
      <c r="A253" s="6" t="s">
        <v>348</v>
      </c>
      <c r="B253" s="1" t="s">
        <v>330</v>
      </c>
      <c r="C253" s="1" t="s">
        <v>331</v>
      </c>
      <c r="D253" s="1">
        <v>0</v>
      </c>
      <c r="E253" s="19" t="s">
        <v>340</v>
      </c>
    </row>
    <row r="254" spans="1:5" ht="31.5" x14ac:dyDescent="0.25">
      <c r="A254" s="6" t="s">
        <v>349</v>
      </c>
      <c r="B254" s="1" t="s">
        <v>333</v>
      </c>
      <c r="C254" s="1" t="s">
        <v>331</v>
      </c>
      <c r="D254" s="1">
        <v>0</v>
      </c>
      <c r="E254" s="19" t="s">
        <v>340</v>
      </c>
    </row>
    <row r="255" spans="1:5" ht="31.5" x14ac:dyDescent="0.25">
      <c r="A255" s="6" t="s">
        <v>350</v>
      </c>
      <c r="B255" s="1" t="s">
        <v>351</v>
      </c>
      <c r="C255" s="1" t="s">
        <v>331</v>
      </c>
      <c r="D255" s="1">
        <v>0</v>
      </c>
      <c r="E255" s="19" t="s">
        <v>340</v>
      </c>
    </row>
    <row r="256" spans="1:5" ht="31.5" x14ac:dyDescent="0.25">
      <c r="A256" s="6" t="s">
        <v>352</v>
      </c>
      <c r="B256" s="1" t="s">
        <v>337</v>
      </c>
      <c r="C256" s="1" t="s">
        <v>15</v>
      </c>
      <c r="D256" s="1">
        <v>0</v>
      </c>
      <c r="E256" s="19" t="s">
        <v>340</v>
      </c>
    </row>
    <row r="257" spans="1:5" x14ac:dyDescent="0.25">
      <c r="A257" s="20" t="s">
        <v>353</v>
      </c>
      <c r="B257" s="20"/>
      <c r="C257" s="20"/>
      <c r="D257" s="20"/>
    </row>
    <row r="258" spans="1:5" x14ac:dyDescent="0.25">
      <c r="A258" s="6" t="s">
        <v>354</v>
      </c>
      <c r="B258" s="1" t="s">
        <v>355</v>
      </c>
      <c r="C258" s="1" t="s">
        <v>331</v>
      </c>
      <c r="D258" s="1">
        <v>7</v>
      </c>
      <c r="E258" s="19" t="s">
        <v>356</v>
      </c>
    </row>
    <row r="259" spans="1:5" x14ac:dyDescent="0.25">
      <c r="A259" s="6" t="s">
        <v>357</v>
      </c>
      <c r="B259" s="1" t="s">
        <v>358</v>
      </c>
      <c r="C259" s="1" t="s">
        <v>331</v>
      </c>
      <c r="D259" s="1">
        <v>0</v>
      </c>
      <c r="E259" s="19" t="s">
        <v>356</v>
      </c>
    </row>
    <row r="260" spans="1:5" ht="31.5" x14ac:dyDescent="0.25">
      <c r="A260" s="6" t="s">
        <v>359</v>
      </c>
      <c r="B260" s="1" t="s">
        <v>360</v>
      </c>
      <c r="C260" s="1" t="s">
        <v>15</v>
      </c>
      <c r="D260" s="1">
        <v>64800</v>
      </c>
      <c r="E260" s="19" t="s">
        <v>356</v>
      </c>
    </row>
    <row r="264" spans="1:5" x14ac:dyDescent="0.25">
      <c r="A264" s="30" t="s">
        <v>362</v>
      </c>
      <c r="B264" s="30"/>
      <c r="D264" s="31" t="s">
        <v>363</v>
      </c>
    </row>
  </sheetData>
  <sheetProtection algorithmName="SHA-512" hashValue="3E/Y4H2gT6nnQfjZZetZNQqoKyWwJOzWts6PYAxCeNFO8hd/x/XunxrwKIQY4pWN2jBSBYnuxWraKlz3FmR1Dg==" saltValue="BZW45mJxTx18dXX5YgyRoQ==" spinCount="100000" sheet="1" objects="1" scenario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Q16" sqref="Q1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2020-04-06T11:02:06Z</dcterms:modified>
</cp:coreProperties>
</file>