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E111" i="1" l="1"/>
  <c r="D11" i="1" l="1"/>
  <c r="D10" i="1"/>
  <c r="D9" i="1"/>
  <c r="D82" i="1" l="1"/>
  <c r="D246" i="1" l="1"/>
  <c r="D245" i="1"/>
  <c r="E157" i="1"/>
  <c r="D160" i="1" s="1"/>
  <c r="E153" i="1"/>
  <c r="D156" i="1" s="1"/>
  <c r="E89" i="1"/>
  <c r="E62" i="1"/>
  <c r="E29" i="1"/>
  <c r="D168" i="1" l="1"/>
  <c r="D152" i="1"/>
  <c r="D150" i="1" l="1"/>
  <c r="D146" i="1"/>
  <c r="D84" i="1"/>
  <c r="D72" i="1"/>
  <c r="D76" i="1"/>
  <c r="D70" i="1" l="1"/>
  <c r="D66" i="1"/>
  <c r="D64" i="1"/>
  <c r="D60" i="1"/>
  <c r="D32" i="1"/>
  <c r="D28" i="1"/>
  <c r="D184" i="1"/>
  <c r="D88" i="1" l="1"/>
  <c r="D242" i="1" l="1"/>
  <c r="D238" i="1"/>
  <c r="D234" i="1"/>
  <c r="D230" i="1"/>
  <c r="D226" i="1"/>
  <c r="D222" i="1"/>
  <c r="D210" i="1"/>
  <c r="D200" i="1"/>
  <c r="D196" i="1"/>
  <c r="D192" i="1"/>
  <c r="D188" i="1"/>
  <c r="D180" i="1"/>
  <c r="D176" i="1"/>
  <c r="D172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2" i="1"/>
  <c r="D243" i="1" s="1"/>
  <c r="D24" i="1" l="1"/>
</calcChain>
</file>

<file path=xl/sharedStrings.xml><?xml version="1.0" encoding="utf-8"?>
<sst xmlns="http://schemas.openxmlformats.org/spreadsheetml/2006/main" count="951" uniqueCount="371">
  <si>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</si>
  <si>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</si>
  <si>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</si>
  <si>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</si>
  <si>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</si>
  <si>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</si>
  <si>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</si>
  <si>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</si>
  <si>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</si>
  <si>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</si>
  <si>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</si>
  <si>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</si>
  <si>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</si>
  <si>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</si>
  <si>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</si>
  <si>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</si>
  <si>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</si>
  <si>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</si>
  <si>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</si>
  <si>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</si>
  <si>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</si>
  <si>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</si>
  <si>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</si>
  <si>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</si>
  <si>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</si>
  <si>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</si>
  <si>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</si>
  <si>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</si>
  <si>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</si>
  <si>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</si>
  <si>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</si>
  <si>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</si>
  <si>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</si>
  <si>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</si>
  <si>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</si>
  <si>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</si>
  <si>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</si>
  <si>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</si>
  <si>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</si>
  <si>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</si>
  <si>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</si>
  <si>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</si>
  <si>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</si>
  <si>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</si>
  <si>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</si>
  <si>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</si>
  <si>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</si>
  <si>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</si>
  <si>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</si>
  <si>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</si>
  <si>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</si>
  <si>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</si>
  <si>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</si>
  <si>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</si>
  <si>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</si>
  <si>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</si>
  <si>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</si>
  <si>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</si>
  <si>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</si>
  <si>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</si>
  <si>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</si>
  <si>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</si>
  <si>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</si>
  <si>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</si>
  <si>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</si>
  <si>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</si>
  <si>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</si>
  <si>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</si>
  <si>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</si>
  <si>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</si>
  <si>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</si>
  <si>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</si>
  <si>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</si>
  <si>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</si>
  <si>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</si>
  <si>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</si>
  <si>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</si>
  <si>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</si>
  <si>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</si>
  <si>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</si>
  <si>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</si>
  <si>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</si>
  <si>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</si>
  <si>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</si>
  <si>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</si>
  <si>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</si>
  <si>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</si>
  <si>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</si>
  <si>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</si>
  <si>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</si>
  <si>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</si>
  <si>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</si>
  <si>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</si>
  <si>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</si>
  <si>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</si>
  <si>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</si>
  <si>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</si>
  <si>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</si>
  <si>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</si>
  <si>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</si>
  <si>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</si>
  <si>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</si>
  <si>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</si>
  <si>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</si>
  <si>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</si>
  <si>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</si>
  <si>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</si>
  <si>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</si>
  <si>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</si>
  <si>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</si>
  <si>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</si>
  <si>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</si>
  <si>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</si>
  <si>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</si>
  <si>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</si>
  <si>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</si>
  <si>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</si>
  <si>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</si>
  <si>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</si>
  <si>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</si>
  <si>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</si>
  <si>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</si>
  <si>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</si>
  <si>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</si>
  <si>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</si>
  <si>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</si>
  <si>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</si>
  <si>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</si>
  <si>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</si>
  <si>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</si>
  <si>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</si>
  <si>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</si>
  <si>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</si>
  <si>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</si>
  <si>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</si>
  <si>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</si>
  <si>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</si>
  <si>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</si>
  <si>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</si>
  <si>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</si>
  <si>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</si>
  <si>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</si>
  <si>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</si>
  <si>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</si>
  <si>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</si>
  <si>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</si>
  <si>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</si>
  <si>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</si>
  <si>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</si>
  <si>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</si>
  <si>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</si>
  <si>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</si>
  <si>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</si>
  <si>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</si>
  <si>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</si>
  <si>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</si>
  <si>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</si>
  <si>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</si>
  <si>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</si>
  <si>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</si>
  <si>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</si>
  <si>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</si>
  <si>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</si>
  <si>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</si>
  <si>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</si>
  <si>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</si>
  <si>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</si>
  <si>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</si>
  <si>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</si>
  <si>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</si>
  <si>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</si>
  <si>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</si>
  <si>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</si>
  <si>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</si>
  <si>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</si>
  <si>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</si>
  <si>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</si>
  <si>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</si>
  <si>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</si>
  <si>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</si>
  <si>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</si>
  <si>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</si>
  <si>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</si>
  <si>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</si>
  <si>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</si>
  <si>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</si>
  <si>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</si>
  <si>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</si>
  <si>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</si>
  <si>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</si>
  <si>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</si>
  <si>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</si>
  <si>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</si>
  <si>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</si>
  <si>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</si>
  <si>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</si>
  <si>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</si>
  <si>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</si>
  <si>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</si>
  <si>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</si>
  <si>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</si>
  <si>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</si>
  <si>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</si>
  <si>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</si>
  <si>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</si>
  <si>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</si>
  <si>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</si>
  <si>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</si>
  <si>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</si>
  <si>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</si>
  <si>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</si>
  <si>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</si>
  <si>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</si>
  <si>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</si>
  <si>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</si>
  <si>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</si>
  <si>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</si>
  <si>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</si>
  <si>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</si>
  <si>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</si>
  <si>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</si>
  <si>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</si>
  <si>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</si>
  <si>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</si>
  <si>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</si>
  <si>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</si>
  <si>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</si>
  <si>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</si>
  <si>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</si>
  <si>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</si>
  <si>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</si>
  <si>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</si>
  <si>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</si>
  <si>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</si>
  <si>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</si>
  <si>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</si>
  <si>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</si>
  <si>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</si>
  <si>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</si>
  <si>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</si>
  <si>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</si>
  <si>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</si>
  <si>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</si>
  <si>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</si>
  <si>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</si>
  <si>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</si>
  <si>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</si>
  <si>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</si>
  <si>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</si>
  <si>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</si>
  <si>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</si>
  <si>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</si>
  <si>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</si>
  <si>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</si>
  <si>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</si>
  <si>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</si>
  <si>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</si>
  <si>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</si>
  <si>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</si>
  <si>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</si>
  <si>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</si>
  <si>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</si>
  <si>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</si>
  <si>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</si>
  <si>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</si>
  <si>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</si>
  <si>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</si>
  <si>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</si>
  <si>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</si>
  <si>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</si>
  <si>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</si>
  <si>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</si>
  <si>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</si>
  <si>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</si>
  <si>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</si>
  <si>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</si>
  <si>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</si>
  <si>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</si>
  <si>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</si>
  <si>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</si>
  <si>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</si>
  <si>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</si>
  <si>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</si>
  <si>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</si>
  <si>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</si>
  <si>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</si>
  <si>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</si>
  <si>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</si>
  <si>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</si>
  <si>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</si>
  <si>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</si>
  <si>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</si>
  <si>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</si>
  <si>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</si>
  <si>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</si>
  <si>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</si>
  <si>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</si>
  <si>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</si>
  <si>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</si>
  <si>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</si>
  <si>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</si>
  <si>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</si>
  <si>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</si>
  <si>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</si>
  <si>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</si>
  <si>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</si>
  <si>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</si>
  <si>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</si>
  <si>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</si>
  <si>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</si>
  <si>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</si>
  <si>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</si>
  <si>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</si>
  <si>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</si>
  <si>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</si>
  <si>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</si>
  <si>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</si>
  <si>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</si>
  <si>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</si>
  <si>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</si>
  <si>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</si>
  <si>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</si>
  <si>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</si>
  <si>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</si>
  <si>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</si>
  <si>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</si>
  <si>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</si>
  <si>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</si>
  <si>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</si>
  <si>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</si>
  <si>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</si>
  <si>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</si>
  <si>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</si>
  <si>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</si>
  <si>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</si>
  <si>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</si>
  <si>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</si>
  <si>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</si>
  <si>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</si>
  <si>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</si>
  <si>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</si>
  <si>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</si>
  <si>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</si>
  <si>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</si>
  <si>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</si>
  <si>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</si>
  <si>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</si>
  <si>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</si>
  <si>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</si>
  <si>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</si>
  <si>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</si>
  <si>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</si>
  <si>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</si>
  <si>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</si>
  <si>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</si>
  <si>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</si>
  <si>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</si>
  <si>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</si>
  <si>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</si>
  <si>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</si>
  <si>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</si>
  <si>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</si>
  <si>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</si>
  <si>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</si>
  <si>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</si>
  <si>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</si>
  <si>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</si>
  <si>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 по дому №19  ул. Интернациональная 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</si>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</sst>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0" fillId="0" borderId="1" xfId="0" applyNumberFormat="1" applyFill="1" applyBorder="1"/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19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19\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-57892.406492428447</v>
          </cell>
        </row>
        <row r="25">
          <cell r="D25">
            <v>45748.54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94228.332998400001</v>
          </cell>
        </row>
        <row r="124">
          <cell r="GE124">
            <v>104737.68471960005</v>
          </cell>
        </row>
        <row r="125">
          <cell r="GE125">
            <v>24514.372079999997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2">
          <cell r="I22">
            <v>0</v>
          </cell>
          <cell r="P22">
            <v>15604.056</v>
          </cell>
          <cell r="U22">
            <v>17704.601999999999</v>
          </cell>
          <cell r="AA22">
            <v>2</v>
          </cell>
          <cell r="AB22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1">
          <cell r="GW101">
            <v>159.72999999999999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E4">
            <v>1667.1</v>
          </cell>
        </row>
        <row r="38">
          <cell r="GE38">
            <v>0.212255</v>
          </cell>
        </row>
        <row r="39">
          <cell r="GE39">
            <v>0.15110100000000001</v>
          </cell>
        </row>
        <row r="42">
          <cell r="GE42">
            <v>0.247034</v>
          </cell>
        </row>
        <row r="43">
          <cell r="GE43">
            <v>7.4042999999999998E-2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8"/>
  <sheetViews>
    <sheetView tabSelected="1" view="pageBreakPreview" zoomScale="80" zoomScaleNormal="90" zoomScaleSheetLayoutView="80" workbookViewId="0">
      <selection activeCell="D24" sqref="D24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10" width="9.140625" style="2" hidden="1" customWidth="1"/>
    <col min="11" max="21" width="0" style="2" hidden="1" customWidth="1"/>
    <col min="2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8" t="s">
        <v>367</v>
      </c>
      <c r="B2" s="48"/>
      <c r="C2" s="48"/>
      <c r="D2" s="48"/>
      <c r="E2" s="2">
        <v>1667.1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368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369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370</v>
      </c>
    </row>
    <row r="8" spans="1:22" ht="42.75" customHeight="1" x14ac:dyDescent="0.25">
      <c r="A8" s="49" t="s">
        <v>12</v>
      </c>
      <c r="B8" s="49"/>
      <c r="C8" s="49"/>
      <c r="D8" s="49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364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-57892.406492428447</v>
      </c>
      <c r="E10" s="2" t="s">
        <v>364</v>
      </c>
    </row>
    <row r="11" spans="1:22" x14ac:dyDescent="0.25">
      <c r="A11" s="6" t="s">
        <v>18</v>
      </c>
      <c r="B11" s="7" t="s">
        <v>19</v>
      </c>
      <c r="C11" s="7" t="s">
        <v>15</v>
      </c>
      <c r="D11" s="44">
        <f>[1]Лист1!$D$25</f>
        <v>45748.54</v>
      </c>
      <c r="E11" s="2" t="s">
        <v>364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223480.38979800005</v>
      </c>
      <c r="E12" s="2" t="s">
        <v>365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 2019'!$GE$124</f>
        <v>104737.68471960005</v>
      </c>
      <c r="E13" s="2" t="s">
        <v>365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 2019'!$GE$123</f>
        <v>94228.332998400001</v>
      </c>
      <c r="E14" s="2" t="s">
        <v>365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 2019'!$GE$125</f>
        <v>24514.372079999997</v>
      </c>
      <c r="E15" s="2" t="s">
        <v>365</v>
      </c>
    </row>
    <row r="16" spans="1:22" x14ac:dyDescent="0.25">
      <c r="A16" s="9" t="s">
        <v>28</v>
      </c>
      <c r="B16" s="9" t="s">
        <v>29</v>
      </c>
      <c r="C16" s="9" t="s">
        <v>15</v>
      </c>
      <c r="D16" s="35">
        <f>D17</f>
        <v>199810.51979800005</v>
      </c>
      <c r="E16" s="2">
        <v>179864.42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5">
        <f>D12-D25+D248+D264</f>
        <v>199810.51979800005</v>
      </c>
      <c r="E17" s="2" t="s">
        <v>364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5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5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5">
        <v>0</v>
      </c>
      <c r="E20" s="2" t="s">
        <v>364</v>
      </c>
    </row>
    <row r="21" spans="1:22" x14ac:dyDescent="0.25">
      <c r="A21" s="9" t="s">
        <v>38</v>
      </c>
      <c r="B21" s="9" t="s">
        <v>39</v>
      </c>
      <c r="C21" s="9" t="s">
        <v>15</v>
      </c>
      <c r="D21" s="35">
        <v>0</v>
      </c>
      <c r="E21" s="2" t="s">
        <v>364</v>
      </c>
    </row>
    <row r="22" spans="1:22" x14ac:dyDescent="0.25">
      <c r="A22" s="9" t="s">
        <v>40</v>
      </c>
      <c r="B22" s="9" t="s">
        <v>41</v>
      </c>
      <c r="C22" s="9" t="s">
        <v>15</v>
      </c>
      <c r="D22" s="35">
        <f>D16+D10+D9</f>
        <v>141918.11330557161</v>
      </c>
      <c r="E22" s="2" t="s">
        <v>364</v>
      </c>
    </row>
    <row r="23" spans="1:22" x14ac:dyDescent="0.25">
      <c r="A23" s="9" t="s">
        <v>42</v>
      </c>
      <c r="B23" s="9" t="s">
        <v>43</v>
      </c>
      <c r="C23" s="9" t="s">
        <v>15</v>
      </c>
      <c r="D23" s="35">
        <v>532.79</v>
      </c>
      <c r="E23" s="2" t="s">
        <v>364</v>
      </c>
    </row>
    <row r="24" spans="1:22" x14ac:dyDescent="0.25">
      <c r="A24" s="9" t="s">
        <v>44</v>
      </c>
      <c r="B24" s="9" t="s">
        <v>45</v>
      </c>
      <c r="C24" s="9" t="s">
        <v>15</v>
      </c>
      <c r="D24" s="35">
        <f>D22-D243</f>
        <v>-53754.903746028373</v>
      </c>
      <c r="E24" s="2" t="s">
        <v>364</v>
      </c>
    </row>
    <row r="25" spans="1:22" x14ac:dyDescent="0.25">
      <c r="A25" s="9" t="s">
        <v>46</v>
      </c>
      <c r="B25" s="9" t="s">
        <v>47</v>
      </c>
      <c r="C25" s="9" t="s">
        <v>15</v>
      </c>
      <c r="D25" s="44">
        <v>44672.07</v>
      </c>
      <c r="E25" s="10"/>
    </row>
    <row r="26" spans="1:22" s="11" customFormat="1" ht="35.25" customHeight="1" x14ac:dyDescent="0.25">
      <c r="A26" s="50" t="s">
        <v>48</v>
      </c>
      <c r="B26" s="50"/>
      <c r="C26" s="50"/>
      <c r="D26" s="50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45">
        <f>E29</f>
        <v>17704.601999999999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8">
        <f>'[3]2018 непоср.'!$U$22</f>
        <v>17704.601999999999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6">
        <f>E29/E2</f>
        <v>10.62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42" t="s">
        <v>64</v>
      </c>
      <c r="B33" s="20" t="s">
        <v>50</v>
      </c>
      <c r="C33" s="20" t="s">
        <v>7</v>
      </c>
      <c r="D33" s="20" t="s">
        <v>65</v>
      </c>
      <c r="E33" s="43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1">
        <f>E35+E39+E43+E47+E51+E55</f>
        <v>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43">
        <v>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43">
        <v>0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43">
        <v>0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1">
        <f>E43/E2</f>
        <v>0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43">
        <v>0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43">
        <v>0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43">
        <v>0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s="22" customFormat="1" ht="24.75" customHeight="1" x14ac:dyDescent="0.25">
      <c r="A59" s="42" t="s">
        <v>103</v>
      </c>
      <c r="B59" s="20" t="s">
        <v>50</v>
      </c>
      <c r="C59" s="20" t="s">
        <v>7</v>
      </c>
      <c r="D59" s="20" t="s">
        <v>104</v>
      </c>
      <c r="E59" s="43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8">
        <f>E62</f>
        <v>15604.056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38">
        <f>'[3]2018 непоср.'!$P$22</f>
        <v>15604.056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9.3600000000000012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s="22" customFormat="1" x14ac:dyDescent="0.25">
      <c r="A65" s="42" t="s">
        <v>113</v>
      </c>
      <c r="B65" s="20" t="s">
        <v>50</v>
      </c>
      <c r="C65" s="20" t="s">
        <v>7</v>
      </c>
      <c r="D65" s="20" t="s">
        <v>114</v>
      </c>
      <c r="E65" s="43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24514.37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33">
        <v>24514.37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14.704798752324395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s="22" customFormat="1" ht="31.5" x14ac:dyDescent="0.25">
      <c r="A71" s="42" t="s">
        <v>121</v>
      </c>
      <c r="B71" s="20" t="s">
        <v>50</v>
      </c>
      <c r="C71" s="20" t="s">
        <v>7</v>
      </c>
      <c r="D71" s="20" t="s">
        <v>122</v>
      </c>
      <c r="E71" s="43"/>
      <c r="F71" s="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24">
        <f>E73</f>
        <v>4248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9">
        <v>4248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E73/E2</f>
        <v>2.5481374842540943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 s="22" customFormat="1" ht="31.5" x14ac:dyDescent="0.25">
      <c r="A77" s="42" t="s">
        <v>128</v>
      </c>
      <c r="B77" s="20" t="s">
        <v>50</v>
      </c>
      <c r="C77" s="20" t="s">
        <v>7</v>
      </c>
      <c r="D77" s="20" t="s">
        <v>129</v>
      </c>
      <c r="E77" s="37">
        <v>484.92</v>
      </c>
      <c r="F77" s="21">
        <v>30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484.92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366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s="11" customFormat="1" x14ac:dyDescent="0.25">
      <c r="A82" s="23" t="s">
        <v>135</v>
      </c>
      <c r="B82" s="8" t="s">
        <v>63</v>
      </c>
      <c r="C82" s="8" t="s">
        <v>15</v>
      </c>
      <c r="D82" s="25">
        <f>E77/F77</f>
        <v>16.164000000000001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s="22" customFormat="1" ht="47.25" x14ac:dyDescent="0.25">
      <c r="A83" s="42" t="s">
        <v>137</v>
      </c>
      <c r="B83" s="20" t="s">
        <v>50</v>
      </c>
      <c r="C83" s="20" t="s">
        <v>7</v>
      </c>
      <c r="D83" s="20" t="s">
        <v>138</v>
      </c>
      <c r="E83" s="43"/>
      <c r="F83" s="8" t="s">
        <v>139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140</v>
      </c>
      <c r="B84" s="8" t="s">
        <v>53</v>
      </c>
      <c r="C84" s="8" t="s">
        <v>15</v>
      </c>
      <c r="D84" s="8">
        <f>E85+E89</f>
        <v>159.72999999999999</v>
      </c>
      <c r="E84" s="43"/>
      <c r="F84" s="8">
        <v>295.8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s="11" customFormat="1" ht="31.5" x14ac:dyDescent="0.25">
      <c r="A85" s="23" t="s">
        <v>141</v>
      </c>
      <c r="B85" s="8" t="s">
        <v>55</v>
      </c>
      <c r="C85" s="8" t="s">
        <v>7</v>
      </c>
      <c r="D85" s="8" t="s">
        <v>142</v>
      </c>
      <c r="E85" s="43">
        <v>0</v>
      </c>
      <c r="F85" s="51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s="11" customFormat="1" x14ac:dyDescent="0.25">
      <c r="A86" s="23" t="s">
        <v>143</v>
      </c>
      <c r="B86" s="8" t="s">
        <v>58</v>
      </c>
      <c r="C86" s="8" t="s">
        <v>7</v>
      </c>
      <c r="D86" s="8" t="s">
        <v>112</v>
      </c>
      <c r="E86" s="43"/>
      <c r="F86" s="51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 s="11" customFormat="1" x14ac:dyDescent="0.25">
      <c r="A87" s="23" t="s">
        <v>144</v>
      </c>
      <c r="B87" s="8" t="s">
        <v>3</v>
      </c>
      <c r="C87" s="8" t="s">
        <v>7</v>
      </c>
      <c r="D87" s="8" t="s">
        <v>145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 s="11" customFormat="1" ht="31.5" x14ac:dyDescent="0.25">
      <c r="A88" s="23" t="s">
        <v>146</v>
      </c>
      <c r="B88" s="8" t="s">
        <v>63</v>
      </c>
      <c r="C88" s="8" t="s">
        <v>15</v>
      </c>
      <c r="D88" s="25">
        <f>E85/F84</f>
        <v>0</v>
      </c>
      <c r="E88" s="43"/>
      <c r="F88" s="8" t="s">
        <v>139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s="11" customFormat="1" ht="31.5" x14ac:dyDescent="0.25">
      <c r="A89" s="23" t="s">
        <v>147</v>
      </c>
      <c r="B89" s="8" t="s">
        <v>55</v>
      </c>
      <c r="C89" s="8" t="s">
        <v>7</v>
      </c>
      <c r="D89" s="8" t="s">
        <v>148</v>
      </c>
      <c r="E89" s="37">
        <f>'[4]Выполненные работы 2018 г.'!$GW$101</f>
        <v>159.72999999999999</v>
      </c>
      <c r="F89" s="8">
        <f>F84</f>
        <v>295.8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 s="11" customFormat="1" x14ac:dyDescent="0.25">
      <c r="A90" s="23" t="s">
        <v>149</v>
      </c>
      <c r="B90" s="8" t="s">
        <v>58</v>
      </c>
      <c r="C90" s="8" t="s">
        <v>7</v>
      </c>
      <c r="D90" s="8" t="s">
        <v>150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 s="11" customFormat="1" x14ac:dyDescent="0.25">
      <c r="A91" s="23" t="s">
        <v>151</v>
      </c>
      <c r="B91" s="8" t="s">
        <v>3</v>
      </c>
      <c r="C91" s="8" t="s">
        <v>7</v>
      </c>
      <c r="D91" s="8" t="s">
        <v>145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 s="11" customFormat="1" x14ac:dyDescent="0.25">
      <c r="A92" s="23" t="s">
        <v>152</v>
      </c>
      <c r="B92" s="8" t="s">
        <v>63</v>
      </c>
      <c r="C92" s="8" t="s">
        <v>15</v>
      </c>
      <c r="D92" s="25">
        <f>E89/F89</f>
        <v>0.53999323867478022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s="22" customFormat="1" ht="63" x14ac:dyDescent="0.25">
      <c r="A93" s="42" t="s">
        <v>153</v>
      </c>
      <c r="B93" s="20" t="s">
        <v>50</v>
      </c>
      <c r="C93" s="20" t="s">
        <v>7</v>
      </c>
      <c r="D93" s="20" t="s">
        <v>154</v>
      </c>
      <c r="E93" s="43"/>
      <c r="F93" s="43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155</v>
      </c>
      <c r="B94" s="8" t="s">
        <v>53</v>
      </c>
      <c r="C94" s="8" t="s">
        <v>15</v>
      </c>
      <c r="D94" s="24">
        <f>E95+E99+E103+E107+E111+E115+E119+E123+E127+E131+E135+E139+E147+E143</f>
        <v>68284.97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 s="11" customFormat="1" ht="31.5" x14ac:dyDescent="0.25">
      <c r="A95" s="23" t="s">
        <v>156</v>
      </c>
      <c r="B95" s="8" t="s">
        <v>55</v>
      </c>
      <c r="C95" s="8" t="s">
        <v>7</v>
      </c>
      <c r="D95" s="8" t="s">
        <v>157</v>
      </c>
      <c r="E95" s="39">
        <v>0</v>
      </c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 s="11" customFormat="1" x14ac:dyDescent="0.25">
      <c r="A96" s="23" t="s">
        <v>158</v>
      </c>
      <c r="B96" s="8" t="s">
        <v>58</v>
      </c>
      <c r="C96" s="8" t="s">
        <v>7</v>
      </c>
      <c r="D96" s="8" t="s">
        <v>136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 s="11" customFormat="1" x14ac:dyDescent="0.25">
      <c r="A97" s="23" t="s">
        <v>159</v>
      </c>
      <c r="B97" s="8" t="s">
        <v>3</v>
      </c>
      <c r="C97" s="8" t="s">
        <v>7</v>
      </c>
      <c r="D97" s="8" t="s">
        <v>61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s="11" customFormat="1" x14ac:dyDescent="0.25">
      <c r="A98" s="23" t="s">
        <v>160</v>
      </c>
      <c r="B98" s="8" t="s">
        <v>63</v>
      </c>
      <c r="C98" s="8" t="s">
        <v>15</v>
      </c>
      <c r="D98" s="25">
        <f>E95/E2</f>
        <v>0</v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 s="11" customFormat="1" ht="31.5" x14ac:dyDescent="0.25">
      <c r="A99" s="23" t="s">
        <v>161</v>
      </c>
      <c r="B99" s="8" t="s">
        <v>55</v>
      </c>
      <c r="C99" s="8" t="s">
        <v>7</v>
      </c>
      <c r="D99" s="8" t="s">
        <v>162</v>
      </c>
      <c r="E99" s="37">
        <v>2385.62</v>
      </c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s="11" customFormat="1" x14ac:dyDescent="0.25">
      <c r="A100" s="23" t="s">
        <v>163</v>
      </c>
      <c r="B100" s="8" t="s">
        <v>58</v>
      </c>
      <c r="C100" s="8" t="s">
        <v>7</v>
      </c>
      <c r="D100" s="8" t="s">
        <v>164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 s="11" customFormat="1" x14ac:dyDescent="0.25">
      <c r="A101" s="23" t="s">
        <v>165</v>
      </c>
      <c r="B101" s="8" t="s">
        <v>3</v>
      </c>
      <c r="C101" s="8" t="s">
        <v>7</v>
      </c>
      <c r="D101" s="8" t="s">
        <v>61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 s="11" customFormat="1" x14ac:dyDescent="0.25">
      <c r="A102" s="23" t="s">
        <v>166</v>
      </c>
      <c r="B102" s="8" t="s">
        <v>63</v>
      </c>
      <c r="C102" s="8" t="s">
        <v>15</v>
      </c>
      <c r="D102" s="25">
        <f>E99/E2</f>
        <v>1.4309999400155959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s="11" customFormat="1" ht="31.5" x14ac:dyDescent="0.25">
      <c r="A103" s="23" t="s">
        <v>167</v>
      </c>
      <c r="B103" s="8" t="s">
        <v>55</v>
      </c>
      <c r="C103" s="8" t="s">
        <v>7</v>
      </c>
      <c r="D103" s="8" t="s">
        <v>168</v>
      </c>
      <c r="E103" s="37">
        <v>1144.8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</row>
    <row r="104" spans="1:22" s="11" customFormat="1" x14ac:dyDescent="0.25">
      <c r="A104" s="23" t="s">
        <v>169</v>
      </c>
      <c r="B104" s="8" t="s">
        <v>58</v>
      </c>
      <c r="C104" s="8" t="s">
        <v>7</v>
      </c>
      <c r="D104" s="8" t="s">
        <v>170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 s="11" customFormat="1" x14ac:dyDescent="0.25">
      <c r="A105" s="23" t="s">
        <v>171</v>
      </c>
      <c r="B105" s="8" t="s">
        <v>3</v>
      </c>
      <c r="C105" s="8" t="s">
        <v>7</v>
      </c>
      <c r="D105" s="8" t="s">
        <v>61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s="11" customFormat="1" x14ac:dyDescent="0.25">
      <c r="A106" s="23" t="s">
        <v>172</v>
      </c>
      <c r="B106" s="8" t="s">
        <v>63</v>
      </c>
      <c r="C106" s="8" t="s">
        <v>15</v>
      </c>
      <c r="D106" s="25">
        <f>E103/E2</f>
        <v>0.68670145762101853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 s="11" customFormat="1" ht="31.5" x14ac:dyDescent="0.25">
      <c r="A107" s="23" t="s">
        <v>173</v>
      </c>
      <c r="B107" s="8" t="s">
        <v>55</v>
      </c>
      <c r="C107" s="8" t="s">
        <v>7</v>
      </c>
      <c r="D107" s="8" t="s">
        <v>174</v>
      </c>
      <c r="E107" s="39">
        <v>16360.35</v>
      </c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s="11" customFormat="1" x14ac:dyDescent="0.25">
      <c r="A108" s="23" t="s">
        <v>175</v>
      </c>
      <c r="B108" s="8" t="s">
        <v>58</v>
      </c>
      <c r="C108" s="8" t="s">
        <v>7</v>
      </c>
      <c r="D108" s="8" t="s">
        <v>83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 s="11" customFormat="1" x14ac:dyDescent="0.25">
      <c r="A109" s="23" t="s">
        <v>176</v>
      </c>
      <c r="B109" s="8" t="s">
        <v>3</v>
      </c>
      <c r="C109" s="8" t="s">
        <v>7</v>
      </c>
      <c r="D109" s="8" t="s">
        <v>61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 s="11" customFormat="1" x14ac:dyDescent="0.25">
      <c r="A110" s="23" t="s">
        <v>177</v>
      </c>
      <c r="B110" s="8" t="s">
        <v>63</v>
      </c>
      <c r="C110" s="8" t="s">
        <v>15</v>
      </c>
      <c r="D110" s="25">
        <f>E107/E2</f>
        <v>9.8136584488033112</v>
      </c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 s="11" customFormat="1" ht="47.25" x14ac:dyDescent="0.25">
      <c r="A111" s="23" t="s">
        <v>178</v>
      </c>
      <c r="B111" s="8" t="s">
        <v>55</v>
      </c>
      <c r="C111" s="8" t="s">
        <v>7</v>
      </c>
      <c r="D111" s="8" t="s">
        <v>179</v>
      </c>
      <c r="E111" s="39">
        <f>3520.3+6475.49</f>
        <v>9995.7900000000009</v>
      </c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s="11" customFormat="1" x14ac:dyDescent="0.25">
      <c r="A112" s="23" t="s">
        <v>180</v>
      </c>
      <c r="B112" s="8" t="s">
        <v>58</v>
      </c>
      <c r="C112" s="8" t="s">
        <v>7</v>
      </c>
      <c r="D112" s="8" t="s">
        <v>181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s="11" customFormat="1" x14ac:dyDescent="0.25">
      <c r="A113" s="23" t="s">
        <v>182</v>
      </c>
      <c r="B113" s="8" t="s">
        <v>3</v>
      </c>
      <c r="C113" s="8" t="s">
        <v>7</v>
      </c>
      <c r="D113" s="8" t="s">
        <v>61</v>
      </c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s="11" customFormat="1" x14ac:dyDescent="0.25">
      <c r="A114" s="23" t="s">
        <v>183</v>
      </c>
      <c r="B114" s="8" t="s">
        <v>63</v>
      </c>
      <c r="C114" s="8" t="s">
        <v>15</v>
      </c>
      <c r="D114" s="25">
        <f>E111/E2</f>
        <v>5.995915062083859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 s="11" customFormat="1" ht="31.5" x14ac:dyDescent="0.25">
      <c r="A115" s="23" t="s">
        <v>184</v>
      </c>
      <c r="B115" s="8" t="s">
        <v>55</v>
      </c>
      <c r="C115" s="8" t="s">
        <v>7</v>
      </c>
      <c r="D115" s="8" t="s">
        <v>185</v>
      </c>
      <c r="E115" s="43">
        <v>5678.14</v>
      </c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s="11" customFormat="1" x14ac:dyDescent="0.25">
      <c r="A116" s="23" t="s">
        <v>186</v>
      </c>
      <c r="B116" s="8" t="s">
        <v>58</v>
      </c>
      <c r="C116" s="8" t="s">
        <v>7</v>
      </c>
      <c r="D116" s="8" t="s">
        <v>77</v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 s="11" customFormat="1" x14ac:dyDescent="0.25">
      <c r="A117" s="23" t="s">
        <v>187</v>
      </c>
      <c r="B117" s="8" t="s">
        <v>3</v>
      </c>
      <c r="C117" s="8" t="s">
        <v>7</v>
      </c>
      <c r="D117" s="8" t="s">
        <v>61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 s="11" customFormat="1" x14ac:dyDescent="0.25">
      <c r="A118" s="23" t="s">
        <v>188</v>
      </c>
      <c r="B118" s="8" t="s">
        <v>63</v>
      </c>
      <c r="C118" s="8" t="s">
        <v>15</v>
      </c>
      <c r="D118" s="25">
        <f>E115/E2</f>
        <v>3.405998440405495</v>
      </c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 s="11" customFormat="1" ht="31.5" x14ac:dyDescent="0.25">
      <c r="A119" s="23" t="s">
        <v>189</v>
      </c>
      <c r="B119" s="8" t="s">
        <v>55</v>
      </c>
      <c r="C119" s="8" t="s">
        <v>7</v>
      </c>
      <c r="D119" s="8" t="s">
        <v>190</v>
      </c>
      <c r="E119" s="37">
        <v>2058.87</v>
      </c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 s="11" customFormat="1" x14ac:dyDescent="0.25">
      <c r="A120" s="23" t="s">
        <v>191</v>
      </c>
      <c r="B120" s="8" t="s">
        <v>58</v>
      </c>
      <c r="C120" s="8" t="s">
        <v>7</v>
      </c>
      <c r="D120" s="8" t="s">
        <v>112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 s="11" customFormat="1" x14ac:dyDescent="0.25">
      <c r="A121" s="23" t="s">
        <v>192</v>
      </c>
      <c r="B121" s="8" t="s">
        <v>3</v>
      </c>
      <c r="C121" s="8" t="s">
        <v>7</v>
      </c>
      <c r="D121" s="8" t="s">
        <v>61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 s="11" customFormat="1" x14ac:dyDescent="0.25">
      <c r="A122" s="23" t="s">
        <v>193</v>
      </c>
      <c r="B122" s="8" t="s">
        <v>63</v>
      </c>
      <c r="C122" s="8" t="s">
        <v>15</v>
      </c>
      <c r="D122" s="25">
        <f>E119/E2</f>
        <v>1.2350008997660609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s="11" customFormat="1" ht="31.5" x14ac:dyDescent="0.25">
      <c r="A123" s="23" t="s">
        <v>194</v>
      </c>
      <c r="B123" s="8" t="s">
        <v>55</v>
      </c>
      <c r="C123" s="8" t="s">
        <v>7</v>
      </c>
      <c r="D123" s="8" t="s">
        <v>195</v>
      </c>
      <c r="E123" s="37">
        <v>1503.72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s="11" customFormat="1" x14ac:dyDescent="0.25">
      <c r="A124" s="23" t="s">
        <v>196</v>
      </c>
      <c r="B124" s="8" t="s">
        <v>58</v>
      </c>
      <c r="C124" s="8" t="s">
        <v>7</v>
      </c>
      <c r="D124" s="8" t="s">
        <v>83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s="11" customFormat="1" x14ac:dyDescent="0.25">
      <c r="A125" s="23" t="s">
        <v>197</v>
      </c>
      <c r="B125" s="8" t="s">
        <v>3</v>
      </c>
      <c r="C125" s="8" t="s">
        <v>7</v>
      </c>
      <c r="D125" s="8" t="s">
        <v>61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s="11" customFormat="1" x14ac:dyDescent="0.25">
      <c r="A126" s="23" t="s">
        <v>198</v>
      </c>
      <c r="B126" s="8" t="s">
        <v>63</v>
      </c>
      <c r="C126" s="8" t="s">
        <v>15</v>
      </c>
      <c r="D126" s="25">
        <f>E123/E2</f>
        <v>0.90199748065502972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s="11" customFormat="1" ht="31.5" x14ac:dyDescent="0.25">
      <c r="A127" s="23" t="s">
        <v>199</v>
      </c>
      <c r="B127" s="8" t="s">
        <v>55</v>
      </c>
      <c r="C127" s="8" t="s">
        <v>7</v>
      </c>
      <c r="D127" s="8" t="s">
        <v>200</v>
      </c>
      <c r="E127" s="37">
        <v>1138.3</v>
      </c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s="11" customFormat="1" x14ac:dyDescent="0.25">
      <c r="A128" s="23" t="s">
        <v>201</v>
      </c>
      <c r="B128" s="8" t="s">
        <v>58</v>
      </c>
      <c r="C128" s="8" t="s">
        <v>7</v>
      </c>
      <c r="D128" s="8" t="s">
        <v>77</v>
      </c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s="11" customFormat="1" x14ac:dyDescent="0.25">
      <c r="A129" s="23" t="s">
        <v>202</v>
      </c>
      <c r="B129" s="8" t="s">
        <v>3</v>
      </c>
      <c r="C129" s="8" t="s">
        <v>7</v>
      </c>
      <c r="D129" s="8" t="s">
        <v>61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s="11" customFormat="1" x14ac:dyDescent="0.25">
      <c r="A130" s="23" t="s">
        <v>203</v>
      </c>
      <c r="B130" s="8" t="s">
        <v>63</v>
      </c>
      <c r="C130" s="8" t="s">
        <v>15</v>
      </c>
      <c r="D130" s="25">
        <f>E127/E2</f>
        <v>0.68280247135744709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s="11" customFormat="1" ht="31.5" x14ac:dyDescent="0.25">
      <c r="A131" s="23" t="s">
        <v>204</v>
      </c>
      <c r="B131" s="8" t="s">
        <v>55</v>
      </c>
      <c r="C131" s="8" t="s">
        <v>7</v>
      </c>
      <c r="D131" s="25" t="s">
        <v>205</v>
      </c>
      <c r="E131" s="43">
        <v>0</v>
      </c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s="11" customFormat="1" x14ac:dyDescent="0.25">
      <c r="A132" s="23" t="s">
        <v>206</v>
      </c>
      <c r="B132" s="8" t="s">
        <v>58</v>
      </c>
      <c r="C132" s="8" t="s">
        <v>7</v>
      </c>
      <c r="D132" s="25" t="s">
        <v>83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s="11" customFormat="1" x14ac:dyDescent="0.25">
      <c r="A133" s="23" t="s">
        <v>207</v>
      </c>
      <c r="B133" s="8" t="s">
        <v>3</v>
      </c>
      <c r="C133" s="8" t="s">
        <v>7</v>
      </c>
      <c r="D133" s="25" t="s">
        <v>61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s="11" customFormat="1" x14ac:dyDescent="0.25">
      <c r="A134" s="23" t="s">
        <v>208</v>
      </c>
      <c r="B134" s="8" t="s">
        <v>63</v>
      </c>
      <c r="C134" s="8" t="s">
        <v>15</v>
      </c>
      <c r="D134" s="25">
        <f>E131/E2</f>
        <v>0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s="11" customFormat="1" ht="31.5" x14ac:dyDescent="0.25">
      <c r="A135" s="23" t="s">
        <v>209</v>
      </c>
      <c r="B135" s="8" t="s">
        <v>55</v>
      </c>
      <c r="C135" s="8" t="s">
        <v>7</v>
      </c>
      <c r="D135" s="25" t="s">
        <v>210</v>
      </c>
      <c r="E135" s="43">
        <v>3805.71</v>
      </c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s="11" customFormat="1" x14ac:dyDescent="0.25">
      <c r="A136" s="23" t="s">
        <v>211</v>
      </c>
      <c r="B136" s="8" t="s">
        <v>58</v>
      </c>
      <c r="C136" s="8" t="s">
        <v>7</v>
      </c>
      <c r="D136" s="25" t="s">
        <v>112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s="11" customFormat="1" x14ac:dyDescent="0.25">
      <c r="A137" s="23" t="s">
        <v>212</v>
      </c>
      <c r="B137" s="8" t="s">
        <v>3</v>
      </c>
      <c r="C137" s="8" t="s">
        <v>7</v>
      </c>
      <c r="D137" s="25" t="s">
        <v>61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s="11" customFormat="1" x14ac:dyDescent="0.25">
      <c r="A138" s="23" t="s">
        <v>213</v>
      </c>
      <c r="B138" s="8" t="s">
        <v>63</v>
      </c>
      <c r="C138" s="8" t="s">
        <v>15</v>
      </c>
      <c r="D138" s="25">
        <f>E135/E2</f>
        <v>2.2828324635594748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s="11" customFormat="1" ht="31.5" x14ac:dyDescent="0.25">
      <c r="A139" s="23" t="s">
        <v>214</v>
      </c>
      <c r="B139" s="8" t="s">
        <v>55</v>
      </c>
      <c r="C139" s="8" t="s">
        <v>7</v>
      </c>
      <c r="D139" s="25" t="s">
        <v>215</v>
      </c>
      <c r="E139" s="43">
        <v>0</v>
      </c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s="11" customFormat="1" x14ac:dyDescent="0.25">
      <c r="A140" s="23" t="s">
        <v>216</v>
      </c>
      <c r="B140" s="8" t="s">
        <v>58</v>
      </c>
      <c r="C140" s="8" t="s">
        <v>7</v>
      </c>
      <c r="D140" s="25" t="s">
        <v>112</v>
      </c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s="11" customFormat="1" x14ac:dyDescent="0.25">
      <c r="A141" s="23" t="s">
        <v>217</v>
      </c>
      <c r="B141" s="8" t="s">
        <v>3</v>
      </c>
      <c r="C141" s="8" t="s">
        <v>7</v>
      </c>
      <c r="D141" s="25" t="s">
        <v>61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 s="11" customFormat="1" x14ac:dyDescent="0.25">
      <c r="A142" s="23" t="s">
        <v>218</v>
      </c>
      <c r="B142" s="8" t="s">
        <v>63</v>
      </c>
      <c r="C142" s="8" t="s">
        <v>15</v>
      </c>
      <c r="D142" s="25">
        <f>E139/E2</f>
        <v>0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 s="11" customFormat="1" ht="31.5" x14ac:dyDescent="0.25">
      <c r="A143" s="23"/>
      <c r="B143" s="8" t="s">
        <v>55</v>
      </c>
      <c r="C143" s="8" t="s">
        <v>7</v>
      </c>
      <c r="D143" s="25" t="s">
        <v>363</v>
      </c>
      <c r="E143" s="43">
        <v>1726.12</v>
      </c>
      <c r="F143" s="36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s="11" customFormat="1" x14ac:dyDescent="0.25">
      <c r="A144" s="23"/>
      <c r="B144" s="8" t="s">
        <v>58</v>
      </c>
      <c r="C144" s="8" t="s">
        <v>7</v>
      </c>
      <c r="D144" s="25" t="s">
        <v>112</v>
      </c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</row>
    <row r="145" spans="1:22" s="11" customFormat="1" x14ac:dyDescent="0.25">
      <c r="A145" s="23"/>
      <c r="B145" s="8" t="s">
        <v>3</v>
      </c>
      <c r="C145" s="8" t="s">
        <v>7</v>
      </c>
      <c r="D145" s="25" t="s">
        <v>61</v>
      </c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 s="11" customFormat="1" x14ac:dyDescent="0.25">
      <c r="A146" s="23"/>
      <c r="B146" s="8" t="s">
        <v>63</v>
      </c>
      <c r="C146" s="8" t="s">
        <v>15</v>
      </c>
      <c r="D146" s="25">
        <f>E143/E2</f>
        <v>1.035402795273229</v>
      </c>
      <c r="E146" s="43"/>
      <c r="F146" s="27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 s="11" customFormat="1" ht="31.5" x14ac:dyDescent="0.25">
      <c r="A147" s="23" t="s">
        <v>219</v>
      </c>
      <c r="B147" s="8" t="s">
        <v>55</v>
      </c>
      <c r="C147" s="8" t="s">
        <v>7</v>
      </c>
      <c r="D147" s="8" t="s">
        <v>220</v>
      </c>
      <c r="E147" s="37">
        <v>22487.55</v>
      </c>
      <c r="F147" s="28"/>
      <c r="G147" s="29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</row>
    <row r="148" spans="1:22" s="11" customFormat="1" x14ac:dyDescent="0.25">
      <c r="A148" s="23" t="s">
        <v>221</v>
      </c>
      <c r="B148" s="8" t="s">
        <v>58</v>
      </c>
      <c r="C148" s="8" t="s">
        <v>7</v>
      </c>
      <c r="D148" s="8" t="s">
        <v>112</v>
      </c>
      <c r="E148" s="43"/>
      <c r="F148" s="27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s="11" customFormat="1" x14ac:dyDescent="0.25">
      <c r="A149" s="23" t="s">
        <v>222</v>
      </c>
      <c r="B149" s="8" t="s">
        <v>3</v>
      </c>
      <c r="C149" s="8" t="s">
        <v>7</v>
      </c>
      <c r="D149" s="8" t="s">
        <v>61</v>
      </c>
      <c r="E149" s="43"/>
      <c r="F149" s="27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 s="11" customFormat="1" x14ac:dyDescent="0.25">
      <c r="A150" s="23" t="s">
        <v>223</v>
      </c>
      <c r="B150" s="8" t="s">
        <v>63</v>
      </c>
      <c r="C150" s="8" t="s">
        <v>15</v>
      </c>
      <c r="D150" s="25">
        <f>E147/E2</f>
        <v>13.489022854057945</v>
      </c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 s="11" customFormat="1" ht="47.25" x14ac:dyDescent="0.25">
      <c r="A151" s="42" t="s">
        <v>224</v>
      </c>
      <c r="B151" s="20" t="s">
        <v>50</v>
      </c>
      <c r="C151" s="20" t="s">
        <v>7</v>
      </c>
      <c r="D151" s="20" t="s">
        <v>225</v>
      </c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</row>
    <row r="152" spans="1:22" s="11" customFormat="1" x14ac:dyDescent="0.25">
      <c r="A152" s="23" t="s">
        <v>226</v>
      </c>
      <c r="B152" s="8" t="s">
        <v>53</v>
      </c>
      <c r="C152" s="8" t="s">
        <v>15</v>
      </c>
      <c r="D152" s="24">
        <f>E153+E157+E161+E165+E169+E173+E177+E181+E185+E189+E193+E197</f>
        <v>49391.1590516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s="11" customFormat="1" ht="31.5" x14ac:dyDescent="0.25">
      <c r="A153" s="23" t="s">
        <v>227</v>
      </c>
      <c r="B153" s="8" t="s">
        <v>55</v>
      </c>
      <c r="C153" s="8" t="s">
        <v>7</v>
      </c>
      <c r="D153" s="8" t="s">
        <v>228</v>
      </c>
      <c r="E153" s="37">
        <f>('[5]гук(2016)'!$GE$39+'[5]гук(2016)'!$GE$43)*12*'[5]гук(2016)'!$GE$4</f>
        <v>4504.0507488000003</v>
      </c>
      <c r="F153" s="43">
        <v>1</v>
      </c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s="11" customFormat="1" x14ac:dyDescent="0.25">
      <c r="A154" s="23" t="s">
        <v>229</v>
      </c>
      <c r="B154" s="8" t="s">
        <v>58</v>
      </c>
      <c r="C154" s="8" t="s">
        <v>7</v>
      </c>
      <c r="D154" s="8" t="s">
        <v>230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 s="11" customFormat="1" x14ac:dyDescent="0.25">
      <c r="A155" s="23" t="s">
        <v>231</v>
      </c>
      <c r="B155" s="8" t="s">
        <v>3</v>
      </c>
      <c r="C155" s="8" t="s">
        <v>7</v>
      </c>
      <c r="D155" s="8" t="s">
        <v>366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</row>
    <row r="156" spans="1:22" s="11" customFormat="1" x14ac:dyDescent="0.25">
      <c r="A156" s="23" t="s">
        <v>232</v>
      </c>
      <c r="B156" s="8" t="s">
        <v>63</v>
      </c>
      <c r="C156" s="8" t="s">
        <v>15</v>
      </c>
      <c r="D156" s="25">
        <f>E153/F153</f>
        <v>4504.0507488000003</v>
      </c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</row>
    <row r="157" spans="1:22" s="11" customFormat="1" ht="31.5" x14ac:dyDescent="0.25">
      <c r="A157" s="23"/>
      <c r="B157" s="8" t="s">
        <v>55</v>
      </c>
      <c r="C157" s="8" t="s">
        <v>7</v>
      </c>
      <c r="D157" s="8" t="s">
        <v>233</v>
      </c>
      <c r="E157" s="37">
        <f>('[5]гук(2016)'!$GE$38+'[5]гук(2016)'!$GE$42)*12*'[5]гук(2016)'!$GE$4</f>
        <v>9188.1683027999989</v>
      </c>
      <c r="F157" s="43">
        <v>2</v>
      </c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 s="11" customFormat="1" x14ac:dyDescent="0.25">
      <c r="A158" s="23"/>
      <c r="B158" s="8" t="s">
        <v>58</v>
      </c>
      <c r="C158" s="8" t="s">
        <v>7</v>
      </c>
      <c r="D158" s="8" t="s">
        <v>230</v>
      </c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s="11" customFormat="1" x14ac:dyDescent="0.25">
      <c r="A159" s="23"/>
      <c r="B159" s="8" t="s">
        <v>3</v>
      </c>
      <c r="C159" s="8" t="s">
        <v>7</v>
      </c>
      <c r="D159" s="8" t="s">
        <v>366</v>
      </c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</row>
    <row r="160" spans="1:22" s="11" customFormat="1" x14ac:dyDescent="0.25">
      <c r="A160" s="23"/>
      <c r="B160" s="8" t="s">
        <v>63</v>
      </c>
      <c r="C160" s="8" t="s">
        <v>15</v>
      </c>
      <c r="D160" s="25">
        <f>E157/F157</f>
        <v>4594.0841513999994</v>
      </c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</row>
    <row r="161" spans="1:22" s="11" customFormat="1" ht="31.5" x14ac:dyDescent="0.25">
      <c r="A161" s="23" t="s">
        <v>234</v>
      </c>
      <c r="B161" s="8" t="s">
        <v>55</v>
      </c>
      <c r="C161" s="8" t="s">
        <v>7</v>
      </c>
      <c r="D161" s="8" t="s">
        <v>235</v>
      </c>
      <c r="E161" s="43">
        <v>1947.87</v>
      </c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 s="11" customFormat="1" x14ac:dyDescent="0.25">
      <c r="A162" s="23" t="s">
        <v>236</v>
      </c>
      <c r="B162" s="8" t="s">
        <v>58</v>
      </c>
      <c r="C162" s="8" t="s">
        <v>7</v>
      </c>
      <c r="D162" s="8" t="s">
        <v>112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 s="11" customFormat="1" x14ac:dyDescent="0.25">
      <c r="A163" s="23" t="s">
        <v>237</v>
      </c>
      <c r="B163" s="8" t="s">
        <v>3</v>
      </c>
      <c r="C163" s="8" t="s">
        <v>7</v>
      </c>
      <c r="D163" s="8" t="s">
        <v>61</v>
      </c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</row>
    <row r="164" spans="1:22" s="11" customFormat="1" x14ac:dyDescent="0.25">
      <c r="A164" s="23" t="s">
        <v>238</v>
      </c>
      <c r="B164" s="8" t="s">
        <v>63</v>
      </c>
      <c r="C164" s="8" t="s">
        <v>15</v>
      </c>
      <c r="D164" s="25">
        <f>E161/E2</f>
        <v>1.1684182112650712</v>
      </c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</row>
    <row r="165" spans="1:22" s="11" customFormat="1" ht="31.5" x14ac:dyDescent="0.25">
      <c r="A165" s="23"/>
      <c r="B165" s="8" t="s">
        <v>55</v>
      </c>
      <c r="C165" s="8" t="s">
        <v>7</v>
      </c>
      <c r="D165" s="8" t="s">
        <v>235</v>
      </c>
      <c r="E165" s="43">
        <v>0</v>
      </c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 s="11" customFormat="1" x14ac:dyDescent="0.25">
      <c r="A166" s="23"/>
      <c r="B166" s="8" t="s">
        <v>58</v>
      </c>
      <c r="C166" s="8" t="s">
        <v>7</v>
      </c>
      <c r="D166" s="8" t="s">
        <v>112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 s="11" customFormat="1" x14ac:dyDescent="0.25">
      <c r="A167" s="23"/>
      <c r="B167" s="8" t="s">
        <v>3</v>
      </c>
      <c r="C167" s="8" t="s">
        <v>7</v>
      </c>
      <c r="D167" s="8" t="s">
        <v>61</v>
      </c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s="11" customFormat="1" x14ac:dyDescent="0.25">
      <c r="A168" s="23"/>
      <c r="B168" s="8" t="s">
        <v>63</v>
      </c>
      <c r="C168" s="8" t="s">
        <v>15</v>
      </c>
      <c r="D168" s="25">
        <f>E165/E2</f>
        <v>0</v>
      </c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s="11" customFormat="1" ht="31.5" x14ac:dyDescent="0.25">
      <c r="A169" s="23" t="s">
        <v>239</v>
      </c>
      <c r="B169" s="8" t="s">
        <v>55</v>
      </c>
      <c r="C169" s="8" t="s">
        <v>7</v>
      </c>
      <c r="D169" s="8" t="s">
        <v>240</v>
      </c>
      <c r="E169" s="43">
        <v>0</v>
      </c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 s="11" customFormat="1" x14ac:dyDescent="0.25">
      <c r="A170" s="23" t="s">
        <v>241</v>
      </c>
      <c r="B170" s="8" t="s">
        <v>58</v>
      </c>
      <c r="C170" s="8" t="s">
        <v>7</v>
      </c>
      <c r="D170" s="8" t="s">
        <v>112</v>
      </c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 s="11" customFormat="1" x14ac:dyDescent="0.25">
      <c r="A171" s="23" t="s">
        <v>242</v>
      </c>
      <c r="B171" s="8" t="s">
        <v>3</v>
      </c>
      <c r="C171" s="8" t="s">
        <v>7</v>
      </c>
      <c r="D171" s="8" t="s">
        <v>61</v>
      </c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</row>
    <row r="172" spans="1:22" s="11" customFormat="1" x14ac:dyDescent="0.25">
      <c r="A172" s="23" t="s">
        <v>243</v>
      </c>
      <c r="B172" s="8" t="s">
        <v>63</v>
      </c>
      <c r="C172" s="8" t="s">
        <v>15</v>
      </c>
      <c r="D172" s="25">
        <f>E169/E2</f>
        <v>0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</row>
    <row r="173" spans="1:22" s="11" customFormat="1" ht="31.5" x14ac:dyDescent="0.25">
      <c r="A173" s="23" t="s">
        <v>244</v>
      </c>
      <c r="B173" s="8" t="s">
        <v>55</v>
      </c>
      <c r="C173" s="8" t="s">
        <v>7</v>
      </c>
      <c r="D173" s="8" t="s">
        <v>245</v>
      </c>
      <c r="E173" s="43">
        <v>2924.19</v>
      </c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 s="11" customFormat="1" x14ac:dyDescent="0.25">
      <c r="A174" s="23" t="s">
        <v>246</v>
      </c>
      <c r="B174" s="8" t="s">
        <v>58</v>
      </c>
      <c r="C174" s="8" t="s">
        <v>7</v>
      </c>
      <c r="D174" s="8" t="s">
        <v>112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 s="11" customFormat="1" x14ac:dyDescent="0.25">
      <c r="A175" s="23" t="s">
        <v>247</v>
      </c>
      <c r="B175" s="8" t="s">
        <v>3</v>
      </c>
      <c r="C175" s="8" t="s">
        <v>7</v>
      </c>
      <c r="D175" s="8" t="s">
        <v>61</v>
      </c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</row>
    <row r="176" spans="1:22" s="11" customFormat="1" x14ac:dyDescent="0.25">
      <c r="A176" s="23" t="s">
        <v>248</v>
      </c>
      <c r="B176" s="8" t="s">
        <v>63</v>
      </c>
      <c r="C176" s="8" t="s">
        <v>15</v>
      </c>
      <c r="D176" s="25">
        <f>E173/E2</f>
        <v>1.7540579449343172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22" s="11" customFormat="1" ht="31.5" x14ac:dyDescent="0.25">
      <c r="A177" s="23" t="s">
        <v>249</v>
      </c>
      <c r="B177" s="8" t="s">
        <v>55</v>
      </c>
      <c r="C177" s="8" t="s">
        <v>7</v>
      </c>
      <c r="D177" s="8" t="s">
        <v>250</v>
      </c>
      <c r="E177" s="43">
        <v>4213.6499999999996</v>
      </c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 s="11" customFormat="1" x14ac:dyDescent="0.25">
      <c r="A178" s="23" t="s">
        <v>251</v>
      </c>
      <c r="B178" s="8" t="s">
        <v>58</v>
      </c>
      <c r="C178" s="8" t="s">
        <v>7</v>
      </c>
      <c r="D178" s="8" t="s">
        <v>112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 s="11" customFormat="1" x14ac:dyDescent="0.25">
      <c r="A179" s="23" t="s">
        <v>252</v>
      </c>
      <c r="B179" s="8" t="s">
        <v>3</v>
      </c>
      <c r="C179" s="8" t="s">
        <v>7</v>
      </c>
      <c r="D179" s="8" t="s">
        <v>61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</row>
    <row r="180" spans="1:22" s="11" customFormat="1" x14ac:dyDescent="0.25">
      <c r="A180" s="23" t="s">
        <v>253</v>
      </c>
      <c r="B180" s="8" t="s">
        <v>63</v>
      </c>
      <c r="C180" s="8" t="s">
        <v>15</v>
      </c>
      <c r="D180" s="25">
        <f>E177/E2</f>
        <v>2.5275328414612201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</row>
    <row r="181" spans="1:22" s="11" customFormat="1" ht="31.5" x14ac:dyDescent="0.25">
      <c r="A181" s="23"/>
      <c r="B181" s="8" t="s">
        <v>55</v>
      </c>
      <c r="C181" s="8" t="s">
        <v>7</v>
      </c>
      <c r="D181" s="8" t="s">
        <v>360</v>
      </c>
      <c r="E181" s="43">
        <v>3051.94</v>
      </c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 s="11" customFormat="1" x14ac:dyDescent="0.25">
      <c r="A182" s="23"/>
      <c r="B182" s="8" t="s">
        <v>58</v>
      </c>
      <c r="C182" s="8" t="s">
        <v>7</v>
      </c>
      <c r="D182" s="8" t="s">
        <v>112</v>
      </c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 s="11" customFormat="1" x14ac:dyDescent="0.25">
      <c r="A183" s="23"/>
      <c r="B183" s="8" t="s">
        <v>3</v>
      </c>
      <c r="C183" s="8" t="s">
        <v>7</v>
      </c>
      <c r="D183" s="8" t="s">
        <v>61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</row>
    <row r="184" spans="1:22" s="11" customFormat="1" x14ac:dyDescent="0.25">
      <c r="A184" s="23"/>
      <c r="B184" s="8" t="s">
        <v>63</v>
      </c>
      <c r="C184" s="8" t="s">
        <v>15</v>
      </c>
      <c r="D184" s="25">
        <f>E181/E2</f>
        <v>1.8306880211145105</v>
      </c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</row>
    <row r="185" spans="1:22" s="11" customFormat="1" ht="31.5" x14ac:dyDescent="0.25">
      <c r="A185" s="23" t="s">
        <v>254</v>
      </c>
      <c r="B185" s="8" t="s">
        <v>55</v>
      </c>
      <c r="C185" s="8" t="s">
        <v>7</v>
      </c>
      <c r="D185" s="8" t="s">
        <v>255</v>
      </c>
      <c r="E185" s="43">
        <v>164.49</v>
      </c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 s="11" customFormat="1" x14ac:dyDescent="0.25">
      <c r="A186" s="23" t="s">
        <v>256</v>
      </c>
      <c r="B186" s="8" t="s">
        <v>58</v>
      </c>
      <c r="C186" s="8" t="s">
        <v>7</v>
      </c>
      <c r="D186" s="8" t="s">
        <v>112</v>
      </c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s="11" customFormat="1" x14ac:dyDescent="0.25">
      <c r="A187" s="23" t="s">
        <v>257</v>
      </c>
      <c r="B187" s="8" t="s">
        <v>3</v>
      </c>
      <c r="C187" s="8" t="s">
        <v>7</v>
      </c>
      <c r="D187" s="8" t="s">
        <v>61</v>
      </c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1:22" s="11" customFormat="1" x14ac:dyDescent="0.25">
      <c r="A188" s="23" t="s">
        <v>258</v>
      </c>
      <c r="B188" s="8" t="s">
        <v>63</v>
      </c>
      <c r="C188" s="8" t="s">
        <v>15</v>
      </c>
      <c r="D188" s="25">
        <f>E185/E2</f>
        <v>9.8668346229980219E-2</v>
      </c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</row>
    <row r="189" spans="1:22" s="11" customFormat="1" ht="31.5" x14ac:dyDescent="0.25">
      <c r="A189" s="23" t="s">
        <v>259</v>
      </c>
      <c r="B189" s="8" t="s">
        <v>55</v>
      </c>
      <c r="C189" s="8" t="s">
        <v>7</v>
      </c>
      <c r="D189" s="8" t="s">
        <v>260</v>
      </c>
      <c r="E189" s="43">
        <v>5611.75</v>
      </c>
      <c r="F189" s="43" t="s">
        <v>261</v>
      </c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 s="11" customFormat="1" x14ac:dyDescent="0.25">
      <c r="A190" s="23" t="s">
        <v>262</v>
      </c>
      <c r="B190" s="8" t="s">
        <v>58</v>
      </c>
      <c r="C190" s="8" t="s">
        <v>7</v>
      </c>
      <c r="D190" s="8" t="s">
        <v>112</v>
      </c>
      <c r="E190" s="43"/>
      <c r="F190" s="43" t="s">
        <v>61</v>
      </c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 s="11" customFormat="1" x14ac:dyDescent="0.25">
      <c r="A191" s="23" t="s">
        <v>263</v>
      </c>
      <c r="B191" s="8" t="s">
        <v>3</v>
      </c>
      <c r="C191" s="8" t="s">
        <v>7</v>
      </c>
      <c r="D191" s="8" t="s">
        <v>61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1:22" s="11" customFormat="1" x14ac:dyDescent="0.25">
      <c r="A192" s="23" t="s">
        <v>264</v>
      </c>
      <c r="B192" s="8" t="s">
        <v>63</v>
      </c>
      <c r="C192" s="8" t="s">
        <v>15</v>
      </c>
      <c r="D192" s="25">
        <f>E189/E2</f>
        <v>3.3661747945534164</v>
      </c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</row>
    <row r="193" spans="1:22" s="11" customFormat="1" ht="31.5" x14ac:dyDescent="0.25">
      <c r="A193" s="23" t="s">
        <v>265</v>
      </c>
      <c r="B193" s="8" t="s">
        <v>55</v>
      </c>
      <c r="C193" s="8" t="s">
        <v>7</v>
      </c>
      <c r="D193" s="8" t="s">
        <v>266</v>
      </c>
      <c r="E193" s="43">
        <v>12958.33</v>
      </c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s="11" customFormat="1" x14ac:dyDescent="0.25">
      <c r="A194" s="23" t="s">
        <v>267</v>
      </c>
      <c r="B194" s="8" t="s">
        <v>58</v>
      </c>
      <c r="C194" s="8" t="s">
        <v>7</v>
      </c>
      <c r="D194" s="8" t="s">
        <v>112</v>
      </c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 s="11" customFormat="1" x14ac:dyDescent="0.25">
      <c r="A195" s="23" t="s">
        <v>268</v>
      </c>
      <c r="B195" s="8" t="s">
        <v>3</v>
      </c>
      <c r="C195" s="8" t="s">
        <v>7</v>
      </c>
      <c r="D195" s="8" t="s">
        <v>61</v>
      </c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</row>
    <row r="196" spans="1:22" s="11" customFormat="1" x14ac:dyDescent="0.25">
      <c r="A196" s="23" t="s">
        <v>269</v>
      </c>
      <c r="B196" s="8" t="s">
        <v>63</v>
      </c>
      <c r="C196" s="8" t="s">
        <v>15</v>
      </c>
      <c r="D196" s="25">
        <f>E193/E2</f>
        <v>7.7729770259732476</v>
      </c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</row>
    <row r="197" spans="1:22" s="11" customFormat="1" ht="31.5" x14ac:dyDescent="0.25">
      <c r="A197" s="23"/>
      <c r="B197" s="8" t="s">
        <v>55</v>
      </c>
      <c r="C197" s="8" t="s">
        <v>7</v>
      </c>
      <c r="D197" s="25" t="s">
        <v>270</v>
      </c>
      <c r="E197" s="43">
        <v>4826.72</v>
      </c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s="11" customFormat="1" x14ac:dyDescent="0.25">
      <c r="A198" s="23"/>
      <c r="B198" s="8" t="s">
        <v>58</v>
      </c>
      <c r="C198" s="8" t="s">
        <v>7</v>
      </c>
      <c r="D198" s="25" t="s">
        <v>112</v>
      </c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s="11" customFormat="1" x14ac:dyDescent="0.25">
      <c r="A199" s="23"/>
      <c r="B199" s="8" t="s">
        <v>3</v>
      </c>
      <c r="C199" s="8" t="s">
        <v>7</v>
      </c>
      <c r="D199" s="25" t="s">
        <v>61</v>
      </c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</row>
    <row r="200" spans="1:22" s="11" customFormat="1" x14ac:dyDescent="0.25">
      <c r="A200" s="23"/>
      <c r="B200" s="8" t="s">
        <v>63</v>
      </c>
      <c r="C200" s="8" t="s">
        <v>15</v>
      </c>
      <c r="D200" s="25">
        <f>E197/E2</f>
        <v>2.8952792274008763</v>
      </c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</row>
    <row r="201" spans="1:22" s="11" customFormat="1" ht="47.25" x14ac:dyDescent="0.25">
      <c r="A201" s="42" t="s">
        <v>271</v>
      </c>
      <c r="B201" s="20" t="s">
        <v>50</v>
      </c>
      <c r="C201" s="20" t="s">
        <v>7</v>
      </c>
      <c r="D201" s="20" t="s">
        <v>272</v>
      </c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 s="11" customFormat="1" ht="18.75" x14ac:dyDescent="0.25">
      <c r="A202" s="23" t="s">
        <v>273</v>
      </c>
      <c r="B202" s="8" t="s">
        <v>53</v>
      </c>
      <c r="C202" s="8" t="s">
        <v>15</v>
      </c>
      <c r="D202" s="8">
        <f>E203+E207+E211+E215+E219+E223+E227+E231+E235+E239</f>
        <v>15281.21</v>
      </c>
      <c r="E202" s="43"/>
      <c r="F202" s="30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 s="11" customFormat="1" ht="31.5" hidden="1" x14ac:dyDescent="0.25">
      <c r="A203" s="23" t="s">
        <v>274</v>
      </c>
      <c r="B203" s="8" t="s">
        <v>55</v>
      </c>
      <c r="C203" s="8" t="s">
        <v>7</v>
      </c>
      <c r="D203" s="8" t="s">
        <v>275</v>
      </c>
      <c r="E203" s="43">
        <v>0</v>
      </c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</row>
    <row r="204" spans="1:22" s="11" customFormat="1" hidden="1" x14ac:dyDescent="0.25">
      <c r="A204" s="23" t="s">
        <v>276</v>
      </c>
      <c r="B204" s="8" t="s">
        <v>58</v>
      </c>
      <c r="C204" s="8" t="s">
        <v>7</v>
      </c>
      <c r="D204" s="8" t="s">
        <v>112</v>
      </c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22" s="11" customFormat="1" hidden="1" x14ac:dyDescent="0.25">
      <c r="A205" s="23" t="s">
        <v>277</v>
      </c>
      <c r="B205" s="8" t="s">
        <v>3</v>
      </c>
      <c r="C205" s="8" t="s">
        <v>7</v>
      </c>
      <c r="D205" s="8" t="s">
        <v>61</v>
      </c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 s="11" customFormat="1" hidden="1" x14ac:dyDescent="0.25">
      <c r="A206" s="23" t="s">
        <v>278</v>
      </c>
      <c r="B206" s="8" t="s">
        <v>63</v>
      </c>
      <c r="C206" s="8" t="s">
        <v>15</v>
      </c>
      <c r="D206" s="8">
        <v>0</v>
      </c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s="11" customFormat="1" ht="31.5" x14ac:dyDescent="0.25">
      <c r="A207" s="23" t="s">
        <v>279</v>
      </c>
      <c r="B207" s="8" t="s">
        <v>55</v>
      </c>
      <c r="C207" s="8" t="s">
        <v>7</v>
      </c>
      <c r="D207" s="8" t="s">
        <v>280</v>
      </c>
      <c r="E207" s="43">
        <v>0</v>
      </c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</row>
    <row r="208" spans="1:22" s="11" customFormat="1" x14ac:dyDescent="0.25">
      <c r="A208" s="23" t="s">
        <v>281</v>
      </c>
      <c r="B208" s="8" t="s">
        <v>58</v>
      </c>
      <c r="C208" s="8" t="s">
        <v>7</v>
      </c>
      <c r="D208" s="8" t="s">
        <v>112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</row>
    <row r="209" spans="1:22" s="11" customFormat="1" x14ac:dyDescent="0.25">
      <c r="A209" s="23" t="s">
        <v>282</v>
      </c>
      <c r="B209" s="8" t="s">
        <v>3</v>
      </c>
      <c r="C209" s="8" t="s">
        <v>7</v>
      </c>
      <c r="D209" s="8" t="s">
        <v>61</v>
      </c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 s="11" customFormat="1" x14ac:dyDescent="0.25">
      <c r="A210" s="23" t="s">
        <v>283</v>
      </c>
      <c r="B210" s="8" t="s">
        <v>63</v>
      </c>
      <c r="C210" s="8" t="s">
        <v>15</v>
      </c>
      <c r="D210" s="25">
        <f>E207/E2</f>
        <v>0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 s="11" customFormat="1" ht="31.5" x14ac:dyDescent="0.25">
      <c r="A211" s="23" t="s">
        <v>284</v>
      </c>
      <c r="B211" s="8" t="s">
        <v>55</v>
      </c>
      <c r="C211" s="8" t="s">
        <v>7</v>
      </c>
      <c r="D211" s="8" t="s">
        <v>285</v>
      </c>
      <c r="E211" s="43">
        <v>0</v>
      </c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s="11" customFormat="1" x14ac:dyDescent="0.25">
      <c r="A212" s="23" t="s">
        <v>286</v>
      </c>
      <c r="B212" s="8" t="s">
        <v>58</v>
      </c>
      <c r="C212" s="8" t="s">
        <v>7</v>
      </c>
      <c r="D212" s="8" t="s">
        <v>112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s="11" customFormat="1" x14ac:dyDescent="0.25">
      <c r="A213" s="23" t="s">
        <v>287</v>
      </c>
      <c r="B213" s="8" t="s">
        <v>3</v>
      </c>
      <c r="C213" s="8" t="s">
        <v>7</v>
      </c>
      <c r="D213" s="8" t="s">
        <v>61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 s="11" customFormat="1" x14ac:dyDescent="0.25">
      <c r="A214" s="23" t="s">
        <v>288</v>
      </c>
      <c r="B214" s="8" t="s">
        <v>63</v>
      </c>
      <c r="C214" s="8" t="s">
        <v>15</v>
      </c>
      <c r="D214" s="8">
        <v>0</v>
      </c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 s="11" customFormat="1" ht="31.5" x14ac:dyDescent="0.25">
      <c r="A215" s="23" t="s">
        <v>289</v>
      </c>
      <c r="B215" s="8" t="s">
        <v>55</v>
      </c>
      <c r="C215" s="8" t="s">
        <v>7</v>
      </c>
      <c r="D215" s="8" t="s">
        <v>290</v>
      </c>
      <c r="E215" s="43">
        <v>0</v>
      </c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</row>
    <row r="216" spans="1:22" s="11" customFormat="1" x14ac:dyDescent="0.25">
      <c r="A216" s="23" t="s">
        <v>291</v>
      </c>
      <c r="B216" s="8" t="s">
        <v>58</v>
      </c>
      <c r="C216" s="8" t="s">
        <v>7</v>
      </c>
      <c r="D216" s="8" t="s">
        <v>112</v>
      </c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</row>
    <row r="217" spans="1:22" s="11" customFormat="1" x14ac:dyDescent="0.25">
      <c r="A217" s="23" t="s">
        <v>292</v>
      </c>
      <c r="B217" s="8" t="s">
        <v>3</v>
      </c>
      <c r="C217" s="8" t="s">
        <v>7</v>
      </c>
      <c r="D217" s="8" t="s">
        <v>61</v>
      </c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 s="11" customFormat="1" x14ac:dyDescent="0.25">
      <c r="A218" s="23" t="s">
        <v>293</v>
      </c>
      <c r="B218" s="8" t="s">
        <v>63</v>
      </c>
      <c r="C218" s="8" t="s">
        <v>15</v>
      </c>
      <c r="D218" s="8">
        <v>0</v>
      </c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 s="11" customFormat="1" ht="31.5" x14ac:dyDescent="0.25">
      <c r="A219" s="23" t="s">
        <v>294</v>
      </c>
      <c r="B219" s="8" t="s">
        <v>55</v>
      </c>
      <c r="C219" s="8" t="s">
        <v>7</v>
      </c>
      <c r="D219" s="8" t="s">
        <v>295</v>
      </c>
      <c r="E219" s="43">
        <v>15281.21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</row>
    <row r="220" spans="1:22" s="11" customFormat="1" x14ac:dyDescent="0.25">
      <c r="A220" s="23" t="s">
        <v>296</v>
      </c>
      <c r="B220" s="8" t="s">
        <v>58</v>
      </c>
      <c r="C220" s="8" t="s">
        <v>7</v>
      </c>
      <c r="D220" s="8" t="s">
        <v>112</v>
      </c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</row>
    <row r="221" spans="1:22" s="11" customFormat="1" x14ac:dyDescent="0.25">
      <c r="A221" s="23" t="s">
        <v>297</v>
      </c>
      <c r="B221" s="8" t="s">
        <v>3</v>
      </c>
      <c r="C221" s="8" t="s">
        <v>7</v>
      </c>
      <c r="D221" s="8" t="s">
        <v>61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 s="11" customFormat="1" x14ac:dyDescent="0.25">
      <c r="A222" s="23" t="s">
        <v>298</v>
      </c>
      <c r="B222" s="8" t="s">
        <v>63</v>
      </c>
      <c r="C222" s="8" t="s">
        <v>15</v>
      </c>
      <c r="D222" s="25">
        <f>E219/E2</f>
        <v>9.1663427508847697</v>
      </c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 s="11" customFormat="1" ht="31.5" x14ac:dyDescent="0.25">
      <c r="A223" s="23" t="s">
        <v>299</v>
      </c>
      <c r="B223" s="8" t="s">
        <v>55</v>
      </c>
      <c r="C223" s="8" t="s">
        <v>7</v>
      </c>
      <c r="D223" s="8" t="s">
        <v>300</v>
      </c>
      <c r="E223" s="43">
        <v>0</v>
      </c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</row>
    <row r="224" spans="1:22" s="11" customFormat="1" x14ac:dyDescent="0.25">
      <c r="A224" s="23" t="s">
        <v>301</v>
      </c>
      <c r="B224" s="8" t="s">
        <v>58</v>
      </c>
      <c r="C224" s="8" t="s">
        <v>7</v>
      </c>
      <c r="D224" s="8" t="s">
        <v>112</v>
      </c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</row>
    <row r="225" spans="1:22" s="11" customFormat="1" x14ac:dyDescent="0.25">
      <c r="A225" s="23" t="s">
        <v>302</v>
      </c>
      <c r="B225" s="8" t="s">
        <v>3</v>
      </c>
      <c r="C225" s="8" t="s">
        <v>7</v>
      </c>
      <c r="D225" s="8" t="s">
        <v>61</v>
      </c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 s="11" customFormat="1" x14ac:dyDescent="0.25">
      <c r="A226" s="23" t="s">
        <v>303</v>
      </c>
      <c r="B226" s="8" t="s">
        <v>63</v>
      </c>
      <c r="C226" s="8" t="s">
        <v>15</v>
      </c>
      <c r="D226" s="25">
        <f>E223/E2</f>
        <v>0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 s="11" customFormat="1" ht="31.5" x14ac:dyDescent="0.25">
      <c r="A227" s="23" t="s">
        <v>304</v>
      </c>
      <c r="B227" s="8" t="s">
        <v>55</v>
      </c>
      <c r="C227" s="8" t="s">
        <v>7</v>
      </c>
      <c r="D227" s="8" t="s">
        <v>305</v>
      </c>
      <c r="E227" s="43">
        <v>0</v>
      </c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s="11" customFormat="1" x14ac:dyDescent="0.25">
      <c r="A228" s="23" t="s">
        <v>306</v>
      </c>
      <c r="B228" s="8" t="s">
        <v>58</v>
      </c>
      <c r="C228" s="8" t="s">
        <v>7</v>
      </c>
      <c r="D228" s="8" t="s">
        <v>112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</row>
    <row r="229" spans="1:22" s="11" customFormat="1" x14ac:dyDescent="0.25">
      <c r="A229" s="23" t="s">
        <v>307</v>
      </c>
      <c r="B229" s="8" t="s">
        <v>3</v>
      </c>
      <c r="C229" s="8" t="s">
        <v>7</v>
      </c>
      <c r="D229" s="8" t="s">
        <v>61</v>
      </c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 s="11" customFormat="1" x14ac:dyDescent="0.25">
      <c r="A230" s="23" t="s">
        <v>308</v>
      </c>
      <c r="B230" s="8" t="s">
        <v>63</v>
      </c>
      <c r="C230" s="8" t="s">
        <v>15</v>
      </c>
      <c r="D230" s="25">
        <f>E227/E2</f>
        <v>0</v>
      </c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 s="11" customFormat="1" ht="31.5" x14ac:dyDescent="0.25">
      <c r="A231" s="23" t="s">
        <v>309</v>
      </c>
      <c r="B231" s="8" t="s">
        <v>55</v>
      </c>
      <c r="C231" s="8" t="s">
        <v>7</v>
      </c>
      <c r="D231" s="8" t="s">
        <v>310</v>
      </c>
      <c r="E231" s="43">
        <v>0</v>
      </c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</row>
    <row r="232" spans="1:22" s="11" customFormat="1" x14ac:dyDescent="0.25">
      <c r="A232" s="23" t="s">
        <v>311</v>
      </c>
      <c r="B232" s="8" t="s">
        <v>58</v>
      </c>
      <c r="C232" s="8" t="s">
        <v>7</v>
      </c>
      <c r="D232" s="8" t="s">
        <v>112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 spans="1:22" s="11" customFormat="1" x14ac:dyDescent="0.25">
      <c r="A233" s="23" t="s">
        <v>312</v>
      </c>
      <c r="B233" s="8" t="s">
        <v>3</v>
      </c>
      <c r="C233" s="8" t="s">
        <v>7</v>
      </c>
      <c r="D233" s="8" t="s">
        <v>61</v>
      </c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 s="11" customFormat="1" x14ac:dyDescent="0.25">
      <c r="A234" s="23" t="s">
        <v>313</v>
      </c>
      <c r="B234" s="8" t="s">
        <v>63</v>
      </c>
      <c r="C234" s="8" t="s">
        <v>15</v>
      </c>
      <c r="D234" s="25">
        <f>E231/E2</f>
        <v>0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 s="11" customFormat="1" ht="31.5" x14ac:dyDescent="0.25">
      <c r="A235" s="23" t="s">
        <v>314</v>
      </c>
      <c r="B235" s="8" t="s">
        <v>55</v>
      </c>
      <c r="C235" s="8" t="s">
        <v>7</v>
      </c>
      <c r="D235" s="8" t="s">
        <v>315</v>
      </c>
      <c r="E235" s="43">
        <v>0</v>
      </c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</row>
    <row r="236" spans="1:22" s="11" customFormat="1" x14ac:dyDescent="0.25">
      <c r="A236" s="23" t="s">
        <v>316</v>
      </c>
      <c r="B236" s="8" t="s">
        <v>58</v>
      </c>
      <c r="C236" s="8" t="s">
        <v>7</v>
      </c>
      <c r="D236" s="8" t="s">
        <v>112</v>
      </c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</row>
    <row r="237" spans="1:22" s="11" customFormat="1" x14ac:dyDescent="0.25">
      <c r="A237" s="23" t="s">
        <v>317</v>
      </c>
      <c r="B237" s="8" t="s">
        <v>3</v>
      </c>
      <c r="C237" s="8" t="s">
        <v>7</v>
      </c>
      <c r="D237" s="8" t="s">
        <v>61</v>
      </c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 s="11" customFormat="1" x14ac:dyDescent="0.25">
      <c r="A238" s="23" t="s">
        <v>318</v>
      </c>
      <c r="B238" s="8" t="s">
        <v>63</v>
      </c>
      <c r="C238" s="8" t="s">
        <v>15</v>
      </c>
      <c r="D238" s="25">
        <f>E235/E2</f>
        <v>0</v>
      </c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 s="11" customFormat="1" ht="31.5" x14ac:dyDescent="0.25">
      <c r="A239" s="23" t="s">
        <v>319</v>
      </c>
      <c r="B239" s="8" t="s">
        <v>55</v>
      </c>
      <c r="C239" s="8" t="s">
        <v>7</v>
      </c>
      <c r="D239" s="8" t="s">
        <v>320</v>
      </c>
      <c r="E239" s="43">
        <v>0</v>
      </c>
      <c r="F239" s="43" t="s">
        <v>321</v>
      </c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</row>
    <row r="240" spans="1:22" s="11" customFormat="1" x14ac:dyDescent="0.25">
      <c r="A240" s="23" t="s">
        <v>322</v>
      </c>
      <c r="B240" s="8" t="s">
        <v>58</v>
      </c>
      <c r="C240" s="8" t="s">
        <v>7</v>
      </c>
      <c r="D240" s="8" t="s">
        <v>112</v>
      </c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s="11" customFormat="1" x14ac:dyDescent="0.25">
      <c r="A241" s="23" t="s">
        <v>323</v>
      </c>
      <c r="B241" s="8" t="s">
        <v>3</v>
      </c>
      <c r="C241" s="8" t="s">
        <v>7</v>
      </c>
      <c r="D241" s="8" t="s">
        <v>324</v>
      </c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s="11" customFormat="1" x14ac:dyDescent="0.25">
      <c r="A242" s="23" t="s">
        <v>325</v>
      </c>
      <c r="B242" s="8" t="s">
        <v>63</v>
      </c>
      <c r="C242" s="8" t="s">
        <v>15</v>
      </c>
      <c r="D242" s="25">
        <f>E239/E2</f>
        <v>0</v>
      </c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s="11" customFormat="1" x14ac:dyDescent="0.25">
      <c r="A243" s="23"/>
      <c r="B243" s="20" t="s">
        <v>326</v>
      </c>
      <c r="C243" s="8" t="s">
        <v>15</v>
      </c>
      <c r="D243" s="31">
        <f>SUM(D28,D34,D60,D66,D72,D78,D84,D94,D152,D202)</f>
        <v>195673.01705159998</v>
      </c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x14ac:dyDescent="0.25">
      <c r="A244" s="49" t="s">
        <v>327</v>
      </c>
      <c r="B244" s="49"/>
      <c r="C244" s="49"/>
      <c r="D244" s="49"/>
    </row>
    <row r="245" spans="1:22" x14ac:dyDescent="0.25">
      <c r="A245" s="6" t="s">
        <v>328</v>
      </c>
      <c r="B245" s="7" t="s">
        <v>329</v>
      </c>
      <c r="C245" s="7" t="s">
        <v>330</v>
      </c>
      <c r="D245" s="7">
        <f>'[3]2018 непоср.'!$AA$22</f>
        <v>2</v>
      </c>
      <c r="E245" s="2" t="s">
        <v>364</v>
      </c>
    </row>
    <row r="246" spans="1:22" x14ac:dyDescent="0.25">
      <c r="A246" s="6" t="s">
        <v>331</v>
      </c>
      <c r="B246" s="7" t="s">
        <v>332</v>
      </c>
      <c r="C246" s="7" t="s">
        <v>330</v>
      </c>
      <c r="D246" s="7">
        <f>'[3]2018 непоср.'!$AB$22</f>
        <v>2</v>
      </c>
      <c r="E246" s="2" t="s">
        <v>364</v>
      </c>
    </row>
    <row r="247" spans="1:22" x14ac:dyDescent="0.25">
      <c r="A247" s="6" t="s">
        <v>333</v>
      </c>
      <c r="B247" s="7" t="s">
        <v>334</v>
      </c>
      <c r="C247" s="7" t="s">
        <v>330</v>
      </c>
      <c r="D247" s="7">
        <v>0</v>
      </c>
      <c r="E247" s="2" t="s">
        <v>364</v>
      </c>
    </row>
    <row r="248" spans="1:22" x14ac:dyDescent="0.25">
      <c r="A248" s="6" t="s">
        <v>335</v>
      </c>
      <c r="B248" s="7" t="s">
        <v>336</v>
      </c>
      <c r="C248" s="7" t="s">
        <v>15</v>
      </c>
      <c r="D248" s="7">
        <v>-22997.8</v>
      </c>
      <c r="E248" s="2" t="s">
        <v>364</v>
      </c>
    </row>
    <row r="249" spans="1:22" x14ac:dyDescent="0.25">
      <c r="A249" s="49" t="s">
        <v>337</v>
      </c>
      <c r="B249" s="49"/>
      <c r="C249" s="49"/>
      <c r="D249" s="49"/>
    </row>
    <row r="250" spans="1:22" ht="31.5" x14ac:dyDescent="0.25">
      <c r="A250" s="6" t="s">
        <v>338</v>
      </c>
      <c r="B250" s="7" t="s">
        <v>14</v>
      </c>
      <c r="C250" s="7" t="s">
        <v>15</v>
      </c>
      <c r="D250" s="7">
        <v>0</v>
      </c>
      <c r="E250" s="2" t="s">
        <v>339</v>
      </c>
    </row>
    <row r="251" spans="1:22" ht="31.5" x14ac:dyDescent="0.25">
      <c r="A251" s="6" t="s">
        <v>340</v>
      </c>
      <c r="B251" s="7" t="s">
        <v>17</v>
      </c>
      <c r="C251" s="7" t="s">
        <v>15</v>
      </c>
      <c r="D251" s="7">
        <v>0</v>
      </c>
      <c r="E251" s="2" t="s">
        <v>339</v>
      </c>
    </row>
    <row r="252" spans="1:22" ht="31.5" x14ac:dyDescent="0.25">
      <c r="A252" s="6" t="s">
        <v>341</v>
      </c>
      <c r="B252" s="7" t="s">
        <v>19</v>
      </c>
      <c r="C252" s="7" t="s">
        <v>15</v>
      </c>
      <c r="D252" s="7">
        <v>0</v>
      </c>
      <c r="E252" s="2" t="s">
        <v>339</v>
      </c>
    </row>
    <row r="253" spans="1:22" ht="31.5" x14ac:dyDescent="0.25">
      <c r="A253" s="6" t="s">
        <v>342</v>
      </c>
      <c r="B253" s="7" t="s">
        <v>43</v>
      </c>
      <c r="C253" s="7" t="s">
        <v>15</v>
      </c>
      <c r="D253" s="7">
        <v>0</v>
      </c>
      <c r="E253" s="2" t="s">
        <v>339</v>
      </c>
    </row>
    <row r="254" spans="1:22" ht="31.5" x14ac:dyDescent="0.25">
      <c r="A254" s="6" t="s">
        <v>343</v>
      </c>
      <c r="B254" s="7" t="s">
        <v>344</v>
      </c>
      <c r="C254" s="7" t="s">
        <v>15</v>
      </c>
      <c r="D254" s="7">
        <v>0</v>
      </c>
      <c r="E254" s="2" t="s">
        <v>339</v>
      </c>
    </row>
    <row r="255" spans="1:22" ht="31.5" x14ac:dyDescent="0.25">
      <c r="A255" s="6" t="s">
        <v>345</v>
      </c>
      <c r="B255" s="7" t="s">
        <v>47</v>
      </c>
      <c r="C255" s="7" t="s">
        <v>15</v>
      </c>
      <c r="D255" s="7">
        <v>0</v>
      </c>
      <c r="E255" s="2" t="s">
        <v>339</v>
      </c>
    </row>
    <row r="256" spans="1:22" x14ac:dyDescent="0.25">
      <c r="A256" s="49" t="s">
        <v>346</v>
      </c>
      <c r="B256" s="49"/>
      <c r="C256" s="49"/>
      <c r="D256" s="49"/>
      <c r="E256" s="32"/>
    </row>
    <row r="257" spans="1:5" ht="31.5" x14ac:dyDescent="0.25">
      <c r="A257" s="6" t="s">
        <v>347</v>
      </c>
      <c r="B257" s="7" t="s">
        <v>329</v>
      </c>
      <c r="C257" s="7" t="s">
        <v>330</v>
      </c>
      <c r="D257" s="7">
        <v>0</v>
      </c>
      <c r="E257" s="2" t="s">
        <v>339</v>
      </c>
    </row>
    <row r="258" spans="1:5" ht="31.5" x14ac:dyDescent="0.25">
      <c r="A258" s="6" t="s">
        <v>348</v>
      </c>
      <c r="B258" s="7" t="s">
        <v>332</v>
      </c>
      <c r="C258" s="7" t="s">
        <v>330</v>
      </c>
      <c r="D258" s="7">
        <v>0</v>
      </c>
      <c r="E258" s="2" t="s">
        <v>339</v>
      </c>
    </row>
    <row r="259" spans="1:5" ht="31.5" x14ac:dyDescent="0.25">
      <c r="A259" s="6" t="s">
        <v>349</v>
      </c>
      <c r="B259" s="7" t="s">
        <v>350</v>
      </c>
      <c r="C259" s="7" t="s">
        <v>330</v>
      </c>
      <c r="D259" s="7">
        <v>0</v>
      </c>
      <c r="E259" s="2" t="s">
        <v>339</v>
      </c>
    </row>
    <row r="260" spans="1:5" ht="31.5" x14ac:dyDescent="0.25">
      <c r="A260" s="6" t="s">
        <v>351</v>
      </c>
      <c r="B260" s="7" t="s">
        <v>336</v>
      </c>
      <c r="C260" s="7" t="s">
        <v>15</v>
      </c>
      <c r="D260" s="7">
        <v>0</v>
      </c>
      <c r="E260" s="2" t="s">
        <v>339</v>
      </c>
    </row>
    <row r="261" spans="1:5" x14ac:dyDescent="0.25">
      <c r="A261" s="49" t="s">
        <v>352</v>
      </c>
      <c r="B261" s="49"/>
      <c r="C261" s="49"/>
      <c r="D261" s="49"/>
    </row>
    <row r="262" spans="1:5" x14ac:dyDescent="0.25">
      <c r="A262" s="6" t="s">
        <v>353</v>
      </c>
      <c r="B262" s="7" t="s">
        <v>354</v>
      </c>
      <c r="C262" s="7" t="s">
        <v>330</v>
      </c>
      <c r="D262" s="7">
        <v>12</v>
      </c>
      <c r="E262" s="2" t="s">
        <v>355</v>
      </c>
    </row>
    <row r="263" spans="1:5" x14ac:dyDescent="0.25">
      <c r="A263" s="6" t="s">
        <v>356</v>
      </c>
      <c r="B263" s="7" t="s">
        <v>357</v>
      </c>
      <c r="C263" s="7" t="s">
        <v>330</v>
      </c>
      <c r="D263" s="7">
        <v>0</v>
      </c>
      <c r="E263" s="2" t="s">
        <v>355</v>
      </c>
    </row>
    <row r="264" spans="1:5" ht="31.5" x14ac:dyDescent="0.25">
      <c r="A264" s="6" t="s">
        <v>358</v>
      </c>
      <c r="B264" s="7" t="s">
        <v>359</v>
      </c>
      <c r="C264" s="7" t="s">
        <v>15</v>
      </c>
      <c r="D264" s="7">
        <v>44000</v>
      </c>
      <c r="E264" s="2" t="s">
        <v>355</v>
      </c>
    </row>
    <row r="268" spans="1:5" x14ac:dyDescent="0.25">
      <c r="A268" s="47" t="s">
        <v>361</v>
      </c>
      <c r="B268" s="47"/>
      <c r="D268" s="34" t="s">
        <v>362</v>
      </c>
    </row>
  </sheetData>
  <sheetProtection algorithmName="SHA-512" hashValue="NQ6KOnRdJgAIGyVdOahAgGO1hEJPHTYTVn8TIeG0c8m8AvsJGCsR1kk31V774VqBOdG6uDG0zR3rB2Of5diqbA==" saltValue="jQqF0lI4tQCevSLb3IcsTg==" spinCount="100000" sheet="1" objects="1" scenarios="1"/>
  <mergeCells count="9">
    <mergeCell ref="A268:B268"/>
    <mergeCell ref="A2:D2"/>
    <mergeCell ref="A8:D8"/>
    <mergeCell ref="A26:D26"/>
    <mergeCell ref="F85:F86"/>
    <mergeCell ref="A244:D244"/>
    <mergeCell ref="A249:D249"/>
    <mergeCell ref="A256:D256"/>
    <mergeCell ref="A261:D261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188" max="16383" man="1"/>
  </rowBreaks>
  <colBreaks count="1" manualBreakCount="1">
    <brk id="4" max="2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2020-04-07T07:08:15Z</dcterms:modified>
</cp:coreProperties>
</file>