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D239" i="1"/>
  <c r="E111" i="1" l="1"/>
  <c r="D11" i="1" l="1"/>
  <c r="D10" i="1"/>
  <c r="D9" i="1"/>
  <c r="D82" i="1" l="1"/>
  <c r="D146" i="1" l="1"/>
  <c r="D160" i="1" l="1"/>
  <c r="E153" i="1"/>
  <c r="D156" i="1" s="1"/>
  <c r="E89" i="1"/>
  <c r="E85" i="1"/>
  <c r="E62" i="1"/>
  <c r="E29" i="1"/>
  <c r="D118" i="1" l="1"/>
  <c r="D72" i="1"/>
  <c r="D150" i="1" l="1"/>
  <c r="D70" i="1" l="1"/>
  <c r="D66" i="1"/>
  <c r="D64" i="1"/>
  <c r="D60" i="1"/>
  <c r="D32" i="1"/>
  <c r="D28" i="1"/>
  <c r="D180" i="1"/>
  <c r="D152" i="1"/>
  <c r="D84" i="1" l="1"/>
  <c r="D88" i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8" i="1"/>
  <c r="D24" i="1" l="1"/>
</calcChain>
</file>

<file path=xl/sharedStrings.xml><?xml version="1.0" encoding="utf-8"?>
<sst xmlns="http://schemas.openxmlformats.org/spreadsheetml/2006/main" count="945" uniqueCount="371">
  <si>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</si>
  <si>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</si>
  <si>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</si>
  <si>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</si>
  <si>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</si>
  <si>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</si>
  <si>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</si>
  <si>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</si>
  <si>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</si>
  <si>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</si>
  <si>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</si>
  <si>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</si>
  <si>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</si>
  <si>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</si>
  <si>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</si>
  <si>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</si>
  <si>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</si>
  <si>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</si>
  <si>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</si>
  <si>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</si>
  <si>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</si>
  <si>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</si>
  <si>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</si>
  <si>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</si>
  <si>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</si>
  <si>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</si>
  <si>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</si>
  <si>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</si>
  <si>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</si>
  <si>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</si>
  <si>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</si>
  <si>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</si>
  <si>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</si>
  <si>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</si>
  <si>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</si>
  <si>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</si>
  <si>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</si>
  <si>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</si>
  <si>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</si>
  <si>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</si>
  <si>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</si>
  <si>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</si>
  <si>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</si>
  <si>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</si>
  <si>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</si>
  <si>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</si>
  <si>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</si>
  <si>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</si>
  <si>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</si>
  <si>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</si>
  <si>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</si>
  <si>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</si>
  <si>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</si>
  <si>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</si>
  <si>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</si>
  <si>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</si>
  <si>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</si>
  <si>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</si>
  <si>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</si>
  <si>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</si>
  <si>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</si>
  <si>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</si>
  <si>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</si>
  <si>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</si>
  <si>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</si>
  <si>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</si>
  <si>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</si>
  <si>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</si>
  <si>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</si>
  <si>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</si>
  <si>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</si>
  <si>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</si>
  <si>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</si>
  <si>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</si>
  <si>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</si>
  <si>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</si>
  <si>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</si>
  <si>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</si>
  <si>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</si>
  <si>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</si>
  <si>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</si>
  <si>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</si>
  <si>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</si>
  <si>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</si>
  <si>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</si>
  <si>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</si>
  <si>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</si>
  <si>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</si>
  <si>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</si>
  <si>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</si>
  <si>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</si>
  <si>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</si>
  <si>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</si>
  <si>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</si>
  <si>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</si>
  <si>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</si>
  <si>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</si>
  <si>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</si>
  <si>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</si>
  <si>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</si>
  <si>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</si>
  <si>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</si>
  <si>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</si>
  <si>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</si>
  <si>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</si>
  <si>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</si>
  <si>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</si>
  <si>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</si>
  <si>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</si>
  <si>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</si>
  <si>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</si>
  <si>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</si>
  <si>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</si>
  <si>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</si>
  <si>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</si>
  <si>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</si>
  <si>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</si>
  <si>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</si>
  <si>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</si>
  <si>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</si>
  <si>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</si>
  <si>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</si>
  <si>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</si>
  <si>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</si>
  <si>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</si>
  <si>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</si>
  <si>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</si>
  <si>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</si>
  <si>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</si>
  <si>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</si>
  <si>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</si>
  <si>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</si>
  <si>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</si>
  <si>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</si>
  <si>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</si>
  <si>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</si>
  <si>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</si>
  <si>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</si>
  <si>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</si>
  <si>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</si>
  <si>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</si>
  <si>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</si>
  <si>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</si>
  <si>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</si>
  <si>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</si>
  <si>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</si>
  <si>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</si>
  <si>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</si>
  <si>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</si>
  <si>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</si>
  <si>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</si>
  <si>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</si>
  <si>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</si>
  <si>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</si>
  <si>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</si>
  <si>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</si>
  <si>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</si>
  <si>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</si>
  <si>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</si>
  <si>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</si>
  <si>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</si>
  <si>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</si>
  <si>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</si>
  <si>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</si>
  <si>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</si>
  <si>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</si>
  <si>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</si>
  <si>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</si>
  <si>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</si>
  <si>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</si>
  <si>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</si>
  <si>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</si>
  <si>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</si>
  <si>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</si>
  <si>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</si>
  <si>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</si>
  <si>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</si>
  <si>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</si>
  <si>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</si>
  <si>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</si>
  <si>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</si>
  <si>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</si>
  <si>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</si>
  <si>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</si>
  <si>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</si>
  <si>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</si>
  <si>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</si>
  <si>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</si>
  <si>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</si>
  <si>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</si>
  <si>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</si>
  <si>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</si>
  <si>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</si>
  <si>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</si>
  <si>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</si>
  <si>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</si>
  <si>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</si>
  <si>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</si>
  <si>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</si>
  <si>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</si>
  <si>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</si>
  <si>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</si>
  <si>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</si>
  <si>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</si>
  <si>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</si>
  <si>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</si>
  <si>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</si>
  <si>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</si>
  <si>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</si>
  <si>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</si>
  <si>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</si>
  <si>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</si>
  <si>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</si>
  <si>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</si>
  <si>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</si>
  <si>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</si>
  <si>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</si>
  <si>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</si>
  <si>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</si>
  <si>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</si>
  <si>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</si>
  <si>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</si>
  <si>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</si>
  <si>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</si>
  <si>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</si>
  <si>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</si>
  <si>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</si>
  <si>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</si>
  <si>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</si>
  <si>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</si>
  <si>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</si>
  <si>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</si>
  <si>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</si>
  <si>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</si>
  <si>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</si>
  <si>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</si>
  <si>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</si>
  <si>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</si>
  <si>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</si>
  <si>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</si>
  <si>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</si>
  <si>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</si>
  <si>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</si>
  <si>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</si>
  <si>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</si>
  <si>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</si>
  <si>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</si>
  <si>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</si>
  <si>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</si>
  <si>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</si>
  <si>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</si>
  <si>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</si>
  <si>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</si>
  <si>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</si>
  <si>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</si>
  <si>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</si>
  <si>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</si>
  <si>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</si>
  <si>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</si>
  <si>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</si>
  <si>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</si>
  <si>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</si>
  <si>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</si>
  <si>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</si>
  <si>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</si>
  <si>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</si>
  <si>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</si>
  <si>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</si>
  <si>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</si>
  <si>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</si>
  <si>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</si>
  <si>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</si>
  <si>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</si>
  <si>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</si>
  <si>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</si>
  <si>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</si>
  <si>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</si>
  <si>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</si>
  <si>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</si>
  <si>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</si>
  <si>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</si>
  <si>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</si>
  <si>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</si>
  <si>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</si>
  <si>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</si>
  <si>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</si>
  <si>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</si>
  <si>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</si>
  <si>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</si>
  <si>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</si>
  <si>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</si>
  <si>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</si>
  <si>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</si>
  <si>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</si>
  <si>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</si>
  <si>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</si>
  <si>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</si>
  <si>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</si>
  <si>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</si>
  <si>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</si>
  <si>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</si>
  <si>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</si>
  <si>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</si>
  <si>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</si>
  <si>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</si>
  <si>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</si>
  <si>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</si>
  <si>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</si>
  <si>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</si>
  <si>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</si>
  <si>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</si>
  <si>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</si>
  <si>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</si>
  <si>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</si>
  <si>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</si>
  <si>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</si>
  <si>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</si>
  <si>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</si>
  <si>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</si>
  <si>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</si>
  <si>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</si>
  <si>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</si>
  <si>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</si>
  <si>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</si>
  <si>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</si>
  <si>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</si>
  <si>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</si>
  <si>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</si>
  <si>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</si>
  <si>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</si>
  <si>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</si>
  <si>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</si>
  <si>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</si>
  <si>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</si>
  <si>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</si>
  <si>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</si>
  <si>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</si>
  <si>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</si>
  <si>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</si>
  <si>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</si>
  <si>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</si>
  <si>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</si>
  <si>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</si>
  <si>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</si>
  <si>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</si>
  <si>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</si>
  <si>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</si>
  <si>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</si>
  <si>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</si>
  <si>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</si>
  <si>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</si>
  <si>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</si>
  <si>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</si>
  <si>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</si>
  <si>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</si>
  <si>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</si>
  <si>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</si>
  <si>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</si>
  <si>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</si>
  <si>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</si>
  <si>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</si>
  <si>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</si>
  <si>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</si>
  <si>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</si>
  <si>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</si>
  <si>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</si>
  <si>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</si>
  <si>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№7  ул. Желябова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</si>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</sst>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6;&#1077;&#1083;&#1103;&#1073;&#1086;&#1074;&#1072;,%20&#1076;.7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-24116.006943085667</v>
          </cell>
        </row>
        <row r="25">
          <cell r="D25">
            <v>11525.09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Z4">
            <v>1247.8</v>
          </cell>
        </row>
        <row r="39">
          <cell r="GZ39">
            <v>0.201875</v>
          </cell>
        </row>
        <row r="43">
          <cell r="GZ43">
            <v>0.12750600000000001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7">
          <cell r="W17">
            <v>617.35</v>
          </cell>
        </row>
        <row r="20">
          <cell r="P20">
            <v>9817.7040000000015</v>
          </cell>
          <cell r="U20">
            <v>11139.318000000001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83">
          <cell r="GU83">
            <v>0</v>
          </cell>
          <cell r="GW83">
            <v>165.02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Z123">
            <v>70304.316244799978</v>
          </cell>
        </row>
        <row r="124">
          <cell r="GZ124">
            <v>78631.075310400076</v>
          </cell>
        </row>
        <row r="125">
          <cell r="GZ125">
            <v>18348.649440000001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="70" zoomScaleNormal="80" zoomScaleSheetLayoutView="70" workbookViewId="0"/>
  </sheetViews>
  <sheetFormatPr defaultRowHeight="15.75" x14ac:dyDescent="0.25"/>
  <cols>
    <col min="1" max="1" width="9.140625" style="22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9.140625" style="19" hidden="1" customWidth="1"/>
    <col min="8" max="12" width="0" style="19" hidden="1" customWidth="1"/>
    <col min="13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367</v>
      </c>
      <c r="B2" s="23"/>
      <c r="C2" s="23"/>
      <c r="D2" s="23"/>
      <c r="E2" s="19">
        <v>1247.8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370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365</v>
      </c>
    </row>
    <row r="10" spans="1:22" x14ac:dyDescent="0.25">
      <c r="A10" s="6" t="s">
        <v>16</v>
      </c>
      <c r="B10" s="1" t="s">
        <v>17</v>
      </c>
      <c r="C10" s="1" t="s">
        <v>15</v>
      </c>
      <c r="D10" s="24">
        <f>[1]Лист1!$D$24</f>
        <v>-24116.006943085667</v>
      </c>
      <c r="E10" s="19" t="s">
        <v>365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24">
        <f>[1]Лист1!$D$25</f>
        <v>11525.09</v>
      </c>
      <c r="E11" s="19" t="s">
        <v>365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167284.04099520005</v>
      </c>
      <c r="E12" s="19" t="s">
        <v>366</v>
      </c>
    </row>
    <row r="13" spans="1:22" x14ac:dyDescent="0.25">
      <c r="A13" s="6" t="s">
        <v>22</v>
      </c>
      <c r="B13" s="25" t="s">
        <v>23</v>
      </c>
      <c r="C13" s="1" t="s">
        <v>15</v>
      </c>
      <c r="D13" s="17">
        <f>'[5]ГУК 2019'!$GZ$124</f>
        <v>78631.075310400076</v>
      </c>
      <c r="E13" s="19" t="s">
        <v>366</v>
      </c>
    </row>
    <row r="14" spans="1:22" x14ac:dyDescent="0.25">
      <c r="A14" s="6" t="s">
        <v>24</v>
      </c>
      <c r="B14" s="25" t="s">
        <v>25</v>
      </c>
      <c r="C14" s="1" t="s">
        <v>15</v>
      </c>
      <c r="D14" s="17">
        <f>'[5]ГУК 2019'!$GZ$123</f>
        <v>70304.316244799978</v>
      </c>
      <c r="E14" s="19" t="s">
        <v>366</v>
      </c>
    </row>
    <row r="15" spans="1:22" x14ac:dyDescent="0.25">
      <c r="A15" s="6" t="s">
        <v>26</v>
      </c>
      <c r="B15" s="25" t="s">
        <v>27</v>
      </c>
      <c r="C15" s="1" t="s">
        <v>15</v>
      </c>
      <c r="D15" s="17">
        <f>'[5]ГУК 2019'!$GZ$125</f>
        <v>18348.649440000001</v>
      </c>
      <c r="E15" s="19" t="s">
        <v>366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144138.57099520005</v>
      </c>
      <c r="E16" s="19">
        <v>123355.34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D12-D25+D244+D260</f>
        <v>144138.57099520005</v>
      </c>
      <c r="E17" s="19" t="s">
        <v>365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6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6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6">
        <v>0</v>
      </c>
      <c r="E20" s="19" t="s">
        <v>365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6">
        <v>0</v>
      </c>
      <c r="E21" s="19" t="s">
        <v>365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120022.56405211438</v>
      </c>
      <c r="E22" s="19" t="s">
        <v>365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v>104.99</v>
      </c>
      <c r="E23" s="19" t="s">
        <v>365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D22-D239</f>
        <v>-578.44728948561533</v>
      </c>
      <c r="E24" s="19" t="s">
        <v>365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4">
        <v>13401.16</v>
      </c>
      <c r="E25" s="19" t="s">
        <v>365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11139.318000000001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7">
        <f>'[3]2018 непоср.'!$U$20</f>
        <v>11139.318000000001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8.9271662125340612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9817.7040000000015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7">
        <f>'[3]2018 непоср.'!$P$20</f>
        <v>9817.7040000000015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7.868010899182563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18348.650000000001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8">
        <v>18348.650000000001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E68/E2</f>
        <v>14.704800448789872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E72</f>
        <v>5474.99</v>
      </c>
      <c r="E72" s="15">
        <v>5474.99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4.3877143773040554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436.43</v>
      </c>
      <c r="F77" s="4">
        <v>27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436.43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16.164074074074076</v>
      </c>
    </row>
    <row r="83" spans="1:22" s="5" customFormat="1" ht="47.25" x14ac:dyDescent="0.25">
      <c r="A83" s="18" t="s">
        <v>138</v>
      </c>
      <c r="B83" s="3" t="s">
        <v>50</v>
      </c>
      <c r="C83" s="3" t="s">
        <v>7</v>
      </c>
      <c r="D83" s="3" t="s">
        <v>139</v>
      </c>
      <c r="E83" s="19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165.02</v>
      </c>
      <c r="F84" s="1">
        <v>305.60000000000002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6">
        <f>'[4]Выполненные работы 2018 г.'!$GU$83</f>
        <v>0</v>
      </c>
      <c r="F85" s="21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f>E85/F84</f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6">
        <f>'[4]Выполненные работы 2018 г.'!$GW$83</f>
        <v>165.02</v>
      </c>
      <c r="F89" s="1">
        <f>F84</f>
        <v>305.60000000000002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f>E89/F89</f>
        <v>0.53998691099476437</v>
      </c>
    </row>
    <row r="93" spans="1:22" s="5" customFormat="1" ht="63" x14ac:dyDescent="0.25">
      <c r="A93" s="18" t="s">
        <v>154</v>
      </c>
      <c r="B93" s="3" t="s">
        <v>50</v>
      </c>
      <c r="C93" s="3" t="s">
        <v>7</v>
      </c>
      <c r="D93" s="3" t="s">
        <v>155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20673.629999999997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5">
        <v>0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6">
        <v>1785.6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8">
        <f>E99/E2</f>
        <v>1.4309985574611315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6">
        <v>856.86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8">
        <f>E103/E2</f>
        <v>0.68669658599134475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5">
        <v>6569.77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8">
        <f>E107/E2</f>
        <v>5.265082545279693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5">
        <f>2704.23+2453.59</f>
        <v>5157.82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8">
        <f>E111/E2</f>
        <v>4.133531014585671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9">
        <v>2125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8">
        <f>E115/E2</f>
        <v>1.7029972752043598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6">
        <v>1541.03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8">
        <f>E119/E2</f>
        <v>1.2349975957685526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6">
        <v>1125.52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8">
        <f>E123/E2</f>
        <v>0.90200352620612279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6">
        <v>426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0.34140086552332105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19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19">
        <v>0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19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364</v>
      </c>
      <c r="E143" s="19">
        <v>1086.03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0.87035582625420738</v>
      </c>
      <c r="F146" s="10"/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E153+E161+E165+E169+E173+E177+E181+E185+E189+E193</f>
        <v>51221.729341599996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6">
        <f>('[2]гук(2016)'!$GZ$39+'[2]гук(2016)'!$GZ$43)*12*'[2]гук(2016)'!$GZ$4</f>
        <v>4932.0193416000002</v>
      </c>
      <c r="F153" s="19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135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4932.0193416000002</v>
      </c>
    </row>
    <row r="157" spans="1:7" ht="31.5" x14ac:dyDescent="0.25">
      <c r="A157" s="6" t="s">
        <v>228</v>
      </c>
      <c r="B157" s="1" t="s">
        <v>55</v>
      </c>
      <c r="C157" s="1" t="s">
        <v>7</v>
      </c>
      <c r="D157" s="1" t="s">
        <v>363</v>
      </c>
      <c r="E157" s="19">
        <v>1973.7270000000001</v>
      </c>
      <c r="F157" s="19">
        <v>1</v>
      </c>
    </row>
    <row r="158" spans="1:7" x14ac:dyDescent="0.25">
      <c r="A158" s="6" t="s">
        <v>230</v>
      </c>
      <c r="B158" s="1" t="s">
        <v>58</v>
      </c>
      <c r="C158" s="1" t="s">
        <v>7</v>
      </c>
      <c r="D158" s="1" t="s">
        <v>231</v>
      </c>
    </row>
    <row r="159" spans="1:7" x14ac:dyDescent="0.25">
      <c r="A159" s="6" t="s">
        <v>232</v>
      </c>
      <c r="B159" s="1" t="s">
        <v>3</v>
      </c>
      <c r="C159" s="1" t="s">
        <v>7</v>
      </c>
      <c r="D159" s="1" t="s">
        <v>135</v>
      </c>
    </row>
    <row r="160" spans="1:7" x14ac:dyDescent="0.25">
      <c r="A160" s="6" t="s">
        <v>233</v>
      </c>
      <c r="B160" s="1" t="s">
        <v>63</v>
      </c>
      <c r="C160" s="1" t="s">
        <v>15</v>
      </c>
      <c r="D160" s="8">
        <f>E157/F157</f>
        <v>1973.7270000000001</v>
      </c>
    </row>
    <row r="161" spans="1:5" ht="31.5" x14ac:dyDescent="0.25">
      <c r="A161" s="6" t="s">
        <v>234</v>
      </c>
      <c r="B161" s="1" t="s">
        <v>55</v>
      </c>
      <c r="C161" s="1" t="s">
        <v>7</v>
      </c>
      <c r="D161" s="1" t="s">
        <v>235</v>
      </c>
      <c r="E161" s="19">
        <v>2322.38</v>
      </c>
    </row>
    <row r="162" spans="1:5" x14ac:dyDescent="0.25">
      <c r="A162" s="6" t="s">
        <v>236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237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238</v>
      </c>
      <c r="B164" s="1" t="s">
        <v>63</v>
      </c>
      <c r="C164" s="1" t="s">
        <v>15</v>
      </c>
      <c r="D164" s="8">
        <f>E161/E2</f>
        <v>1.8611796762301653</v>
      </c>
    </row>
    <row r="165" spans="1:5" ht="31.5" x14ac:dyDescent="0.25">
      <c r="A165" s="6" t="s">
        <v>239</v>
      </c>
      <c r="B165" s="1" t="s">
        <v>55</v>
      </c>
      <c r="C165" s="1" t="s">
        <v>7</v>
      </c>
      <c r="D165" s="1" t="s">
        <v>240</v>
      </c>
      <c r="E165" s="19">
        <v>0</v>
      </c>
    </row>
    <row r="166" spans="1:5" x14ac:dyDescent="0.25">
      <c r="A166" s="6" t="s">
        <v>241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242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243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244</v>
      </c>
      <c r="B169" s="1" t="s">
        <v>55</v>
      </c>
      <c r="C169" s="1" t="s">
        <v>7</v>
      </c>
      <c r="D169" s="1" t="s">
        <v>245</v>
      </c>
      <c r="E169" s="19">
        <v>73.44</v>
      </c>
    </row>
    <row r="170" spans="1:5" x14ac:dyDescent="0.25">
      <c r="A170" s="6" t="s">
        <v>246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247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248</v>
      </c>
      <c r="B172" s="1" t="s">
        <v>63</v>
      </c>
      <c r="C172" s="1" t="s">
        <v>15</v>
      </c>
      <c r="D172" s="8">
        <f>E169/E2</f>
        <v>5.8855585831062672E-2</v>
      </c>
    </row>
    <row r="173" spans="1:5" ht="31.5" x14ac:dyDescent="0.25">
      <c r="A173" s="6" t="s">
        <v>249</v>
      </c>
      <c r="B173" s="1" t="s">
        <v>55</v>
      </c>
      <c r="C173" s="1" t="s">
        <v>7</v>
      </c>
      <c r="D173" s="1" t="s">
        <v>250</v>
      </c>
      <c r="E173" s="19">
        <v>1459.15</v>
      </c>
    </row>
    <row r="174" spans="1:5" x14ac:dyDescent="0.25">
      <c r="A174" s="6" t="s">
        <v>251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252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253</v>
      </c>
      <c r="B176" s="1" t="s">
        <v>63</v>
      </c>
      <c r="C176" s="1" t="s">
        <v>15</v>
      </c>
      <c r="D176" s="8">
        <f>E173/E2</f>
        <v>1.1693781054656196</v>
      </c>
    </row>
    <row r="177" spans="1:6" ht="31.5" x14ac:dyDescent="0.25">
      <c r="A177" s="6"/>
      <c r="B177" s="1" t="s">
        <v>55</v>
      </c>
      <c r="C177" s="1" t="s">
        <v>7</v>
      </c>
      <c r="D177" s="1" t="s">
        <v>360</v>
      </c>
      <c r="E177" s="19">
        <v>2096.0700000000002</v>
      </c>
    </row>
    <row r="178" spans="1:6" x14ac:dyDescent="0.25">
      <c r="A178" s="6"/>
      <c r="B178" s="1" t="s">
        <v>58</v>
      </c>
      <c r="C178" s="1" t="s">
        <v>7</v>
      </c>
      <c r="D178" s="1" t="s">
        <v>112</v>
      </c>
    </row>
    <row r="179" spans="1:6" x14ac:dyDescent="0.25">
      <c r="A179" s="6"/>
      <c r="B179" s="1" t="s">
        <v>3</v>
      </c>
      <c r="C179" s="1" t="s">
        <v>7</v>
      </c>
      <c r="D179" s="1" t="s">
        <v>61</v>
      </c>
    </row>
    <row r="180" spans="1:6" x14ac:dyDescent="0.25">
      <c r="A180" s="6"/>
      <c r="B180" s="1" t="s">
        <v>63</v>
      </c>
      <c r="C180" s="1" t="s">
        <v>15</v>
      </c>
      <c r="D180" s="8">
        <f>E177/E2</f>
        <v>1.6798124699471071</v>
      </c>
    </row>
    <row r="181" spans="1:6" ht="31.5" x14ac:dyDescent="0.25">
      <c r="A181" s="6" t="s">
        <v>254</v>
      </c>
      <c r="B181" s="1" t="s">
        <v>55</v>
      </c>
      <c r="C181" s="1" t="s">
        <v>7</v>
      </c>
      <c r="D181" s="1" t="s">
        <v>255</v>
      </c>
      <c r="E181" s="19">
        <v>0</v>
      </c>
    </row>
    <row r="182" spans="1:6" x14ac:dyDescent="0.25">
      <c r="A182" s="6" t="s">
        <v>256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257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258</v>
      </c>
      <c r="B184" s="1" t="s">
        <v>63</v>
      </c>
      <c r="C184" s="1" t="s">
        <v>15</v>
      </c>
      <c r="D184" s="8">
        <f>E181/E2</f>
        <v>0</v>
      </c>
    </row>
    <row r="185" spans="1:6" ht="31.5" x14ac:dyDescent="0.25">
      <c r="A185" s="6" t="s">
        <v>259</v>
      </c>
      <c r="B185" s="1" t="s">
        <v>55</v>
      </c>
      <c r="C185" s="1" t="s">
        <v>7</v>
      </c>
      <c r="D185" s="1" t="s">
        <v>260</v>
      </c>
      <c r="E185" s="19">
        <v>5611.75</v>
      </c>
      <c r="F185" s="19" t="s">
        <v>261</v>
      </c>
    </row>
    <row r="186" spans="1:6" x14ac:dyDescent="0.25">
      <c r="A186" s="6" t="s">
        <v>262</v>
      </c>
      <c r="B186" s="1" t="s">
        <v>58</v>
      </c>
      <c r="C186" s="1" t="s">
        <v>7</v>
      </c>
      <c r="D186" s="1" t="s">
        <v>112</v>
      </c>
      <c r="F186" s="19" t="s">
        <v>61</v>
      </c>
    </row>
    <row r="187" spans="1:6" x14ac:dyDescent="0.25">
      <c r="A187" s="6" t="s">
        <v>263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264</v>
      </c>
      <c r="B188" s="1" t="s">
        <v>63</v>
      </c>
      <c r="C188" s="1" t="s">
        <v>15</v>
      </c>
      <c r="D188" s="8">
        <f>E185/E2</f>
        <v>4.4973152748837952</v>
      </c>
    </row>
    <row r="189" spans="1:6" ht="31.5" x14ac:dyDescent="0.25">
      <c r="A189" s="6" t="s">
        <v>265</v>
      </c>
      <c r="B189" s="1" t="s">
        <v>55</v>
      </c>
      <c r="C189" s="1" t="s">
        <v>7</v>
      </c>
      <c r="D189" s="1" t="s">
        <v>266</v>
      </c>
      <c r="E189" s="19">
        <v>17936.169999999998</v>
      </c>
    </row>
    <row r="190" spans="1:6" x14ac:dyDescent="0.25">
      <c r="A190" s="6" t="s">
        <v>267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268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269</v>
      </c>
      <c r="B192" s="1" t="s">
        <v>63</v>
      </c>
      <c r="C192" s="1" t="s">
        <v>15</v>
      </c>
      <c r="D192" s="8">
        <f>E189/E2</f>
        <v>14.37423465298926</v>
      </c>
    </row>
    <row r="193" spans="1:6" ht="31.5" x14ac:dyDescent="0.25">
      <c r="A193" s="6"/>
      <c r="B193" s="1" t="s">
        <v>55</v>
      </c>
      <c r="C193" s="1" t="s">
        <v>7</v>
      </c>
      <c r="D193" s="8" t="s">
        <v>270</v>
      </c>
      <c r="E193" s="19">
        <v>16790.75</v>
      </c>
    </row>
    <row r="194" spans="1:6" x14ac:dyDescent="0.25">
      <c r="A194" s="6"/>
      <c r="B194" s="1" t="s">
        <v>58</v>
      </c>
      <c r="C194" s="1" t="s">
        <v>7</v>
      </c>
      <c r="D194" s="8" t="s">
        <v>112</v>
      </c>
    </row>
    <row r="195" spans="1:6" x14ac:dyDescent="0.25">
      <c r="A195" s="6"/>
      <c r="B195" s="1" t="s">
        <v>3</v>
      </c>
      <c r="C195" s="1" t="s">
        <v>7</v>
      </c>
      <c r="D195" s="8" t="s">
        <v>61</v>
      </c>
    </row>
    <row r="196" spans="1:6" x14ac:dyDescent="0.25">
      <c r="A196" s="6"/>
      <c r="B196" s="1" t="s">
        <v>63</v>
      </c>
      <c r="C196" s="1" t="s">
        <v>15</v>
      </c>
      <c r="D196" s="8">
        <f>E193/E2</f>
        <v>13.456283058182402</v>
      </c>
    </row>
    <row r="197" spans="1:6" ht="47.25" x14ac:dyDescent="0.25">
      <c r="A197" s="18" t="s">
        <v>271</v>
      </c>
      <c r="B197" s="3" t="s">
        <v>50</v>
      </c>
      <c r="C197" s="3" t="s">
        <v>7</v>
      </c>
      <c r="D197" s="3" t="s">
        <v>272</v>
      </c>
    </row>
    <row r="198" spans="1:6" ht="18.75" x14ac:dyDescent="0.25">
      <c r="A198" s="6" t="s">
        <v>273</v>
      </c>
      <c r="B198" s="1" t="s">
        <v>53</v>
      </c>
      <c r="C198" s="1" t="s">
        <v>15</v>
      </c>
      <c r="D198" s="1">
        <f>E199+E203+E207+E211+E215+E219+E223+E227+E231+E235</f>
        <v>3323.54</v>
      </c>
      <c r="F198" s="13"/>
    </row>
    <row r="199" spans="1:6" ht="31.5" x14ac:dyDescent="0.25">
      <c r="A199" s="6" t="s">
        <v>274</v>
      </c>
      <c r="B199" s="1" t="s">
        <v>55</v>
      </c>
      <c r="C199" s="1" t="s">
        <v>7</v>
      </c>
      <c r="D199" s="1" t="s">
        <v>275</v>
      </c>
      <c r="E199" s="19">
        <v>0</v>
      </c>
    </row>
    <row r="200" spans="1:6" x14ac:dyDescent="0.25">
      <c r="A200" s="6" t="s">
        <v>276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277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278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279</v>
      </c>
      <c r="B203" s="1" t="s">
        <v>55</v>
      </c>
      <c r="C203" s="1" t="s">
        <v>7</v>
      </c>
      <c r="D203" s="1" t="s">
        <v>280</v>
      </c>
      <c r="E203" s="19">
        <v>0</v>
      </c>
    </row>
    <row r="204" spans="1:6" x14ac:dyDescent="0.25">
      <c r="A204" s="6" t="s">
        <v>281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282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283</v>
      </c>
      <c r="B206" s="1" t="s">
        <v>63</v>
      </c>
      <c r="C206" s="1" t="s">
        <v>15</v>
      </c>
      <c r="D206" s="8">
        <f>E203/E2</f>
        <v>0</v>
      </c>
    </row>
    <row r="207" spans="1:6" ht="31.5" x14ac:dyDescent="0.25">
      <c r="A207" s="6" t="s">
        <v>284</v>
      </c>
      <c r="B207" s="1" t="s">
        <v>55</v>
      </c>
      <c r="C207" s="1" t="s">
        <v>7</v>
      </c>
      <c r="D207" s="1" t="s">
        <v>285</v>
      </c>
      <c r="E207" s="19">
        <v>0</v>
      </c>
    </row>
    <row r="208" spans="1:6" x14ac:dyDescent="0.25">
      <c r="A208" s="6" t="s">
        <v>286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287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288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289</v>
      </c>
      <c r="B211" s="1" t="s">
        <v>55</v>
      </c>
      <c r="C211" s="1" t="s">
        <v>7</v>
      </c>
      <c r="D211" s="1" t="s">
        <v>290</v>
      </c>
      <c r="E211" s="19">
        <v>0</v>
      </c>
    </row>
    <row r="212" spans="1:5" x14ac:dyDescent="0.25">
      <c r="A212" s="6" t="s">
        <v>291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293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294</v>
      </c>
      <c r="B215" s="1" t="s">
        <v>55</v>
      </c>
      <c r="C215" s="1" t="s">
        <v>7</v>
      </c>
      <c r="D215" s="1" t="s">
        <v>295</v>
      </c>
      <c r="E215" s="19">
        <v>3243.71</v>
      </c>
    </row>
    <row r="216" spans="1:5" x14ac:dyDescent="0.25">
      <c r="A216" s="6" t="s">
        <v>296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297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298</v>
      </c>
      <c r="B218" s="1" t="s">
        <v>63</v>
      </c>
      <c r="C218" s="1" t="s">
        <v>15</v>
      </c>
      <c r="D218" s="8">
        <f>E215/E2</f>
        <v>2.5995431960250039</v>
      </c>
    </row>
    <row r="219" spans="1:5" ht="31.5" x14ac:dyDescent="0.25">
      <c r="A219" s="6" t="s">
        <v>299</v>
      </c>
      <c r="B219" s="1" t="s">
        <v>55</v>
      </c>
      <c r="C219" s="1" t="s">
        <v>7</v>
      </c>
      <c r="D219" s="1" t="s">
        <v>300</v>
      </c>
      <c r="E219" s="19">
        <v>0</v>
      </c>
    </row>
    <row r="220" spans="1:5" x14ac:dyDescent="0.25">
      <c r="A220" s="6" t="s">
        <v>301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303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304</v>
      </c>
      <c r="B223" s="1" t="s">
        <v>55</v>
      </c>
      <c r="C223" s="1" t="s">
        <v>7</v>
      </c>
      <c r="D223" s="1" t="s">
        <v>305</v>
      </c>
      <c r="E223" s="19">
        <v>0</v>
      </c>
    </row>
    <row r="224" spans="1:5" x14ac:dyDescent="0.25">
      <c r="A224" s="6" t="s">
        <v>306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307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308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309</v>
      </c>
      <c r="B227" s="1" t="s">
        <v>55</v>
      </c>
      <c r="C227" s="1" t="s">
        <v>7</v>
      </c>
      <c r="D227" s="1" t="s">
        <v>310</v>
      </c>
      <c r="E227" s="19">
        <v>79.83</v>
      </c>
    </row>
    <row r="228" spans="1:6" x14ac:dyDescent="0.25">
      <c r="A228" s="6" t="s">
        <v>311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312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313</v>
      </c>
      <c r="B230" s="1" t="s">
        <v>63</v>
      </c>
      <c r="C230" s="1" t="s">
        <v>15</v>
      </c>
      <c r="D230" s="8">
        <f>E227/E2</f>
        <v>6.3976598813912489E-2</v>
      </c>
    </row>
    <row r="231" spans="1:6" ht="31.5" x14ac:dyDescent="0.25">
      <c r="A231" s="6" t="s">
        <v>314</v>
      </c>
      <c r="B231" s="1" t="s">
        <v>55</v>
      </c>
      <c r="C231" s="1" t="s">
        <v>7</v>
      </c>
      <c r="D231" s="1" t="s">
        <v>315</v>
      </c>
      <c r="E231" s="19">
        <v>0</v>
      </c>
    </row>
    <row r="232" spans="1:6" x14ac:dyDescent="0.25">
      <c r="A232" s="6" t="s">
        <v>316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317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318</v>
      </c>
      <c r="B234" s="1" t="s">
        <v>63</v>
      </c>
      <c r="C234" s="1" t="s">
        <v>15</v>
      </c>
      <c r="D234" s="8">
        <f>E231/E2</f>
        <v>0</v>
      </c>
    </row>
    <row r="235" spans="1:6" ht="31.5" x14ac:dyDescent="0.25">
      <c r="A235" s="6" t="s">
        <v>319</v>
      </c>
      <c r="B235" s="1" t="s">
        <v>55</v>
      </c>
      <c r="C235" s="1" t="s">
        <v>7</v>
      </c>
      <c r="D235" s="1" t="s">
        <v>320</v>
      </c>
      <c r="E235" s="19">
        <v>0</v>
      </c>
      <c r="F235" s="19" t="s">
        <v>321</v>
      </c>
    </row>
    <row r="236" spans="1:6" x14ac:dyDescent="0.25">
      <c r="A236" s="6" t="s">
        <v>322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323</v>
      </c>
      <c r="B237" s="1" t="s">
        <v>3</v>
      </c>
      <c r="C237" s="1" t="s">
        <v>7</v>
      </c>
      <c r="D237" s="1" t="s">
        <v>324</v>
      </c>
    </row>
    <row r="238" spans="1:6" x14ac:dyDescent="0.25">
      <c r="A238" s="6" t="s">
        <v>325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326</v>
      </c>
      <c r="C239" s="1" t="s">
        <v>15</v>
      </c>
      <c r="D239" s="14">
        <f>SUM(D28,D34,D60,D66,D72,D78,D84,D94,D152,D198)</f>
        <v>120601.01134159999</v>
      </c>
    </row>
    <row r="240" spans="1:6" x14ac:dyDescent="0.25">
      <c r="A240" s="20" t="s">
        <v>327</v>
      </c>
      <c r="B240" s="20"/>
      <c r="C240" s="20"/>
      <c r="D240" s="20"/>
    </row>
    <row r="241" spans="1:5" x14ac:dyDescent="0.25">
      <c r="A241" s="6" t="s">
        <v>328</v>
      </c>
      <c r="B241" s="1" t="s">
        <v>329</v>
      </c>
      <c r="C241" s="1" t="s">
        <v>330</v>
      </c>
      <c r="D241" s="1">
        <v>0</v>
      </c>
      <c r="E241" s="19" t="s">
        <v>365</v>
      </c>
    </row>
    <row r="242" spans="1:5" x14ac:dyDescent="0.25">
      <c r="A242" s="6" t="s">
        <v>331</v>
      </c>
      <c r="B242" s="1" t="s">
        <v>332</v>
      </c>
      <c r="C242" s="1" t="s">
        <v>330</v>
      </c>
      <c r="D242" s="1">
        <v>0</v>
      </c>
      <c r="E242" s="19" t="s">
        <v>365</v>
      </c>
    </row>
    <row r="243" spans="1:5" x14ac:dyDescent="0.25">
      <c r="A243" s="6" t="s">
        <v>333</v>
      </c>
      <c r="B243" s="1" t="s">
        <v>334</v>
      </c>
      <c r="C243" s="1" t="s">
        <v>330</v>
      </c>
      <c r="D243" s="1">
        <v>0</v>
      </c>
      <c r="E243" s="19" t="s">
        <v>365</v>
      </c>
    </row>
    <row r="244" spans="1:5" x14ac:dyDescent="0.25">
      <c r="A244" s="6" t="s">
        <v>335</v>
      </c>
      <c r="B244" s="1" t="s">
        <v>336</v>
      </c>
      <c r="C244" s="1" t="s">
        <v>15</v>
      </c>
      <c r="D244" s="1">
        <v>-19944.310000000001</v>
      </c>
      <c r="E244" s="19" t="s">
        <v>365</v>
      </c>
    </row>
    <row r="245" spans="1:5" x14ac:dyDescent="0.25">
      <c r="A245" s="20" t="s">
        <v>337</v>
      </c>
      <c r="B245" s="20"/>
      <c r="C245" s="20"/>
      <c r="D245" s="20"/>
    </row>
    <row r="246" spans="1:5" ht="31.5" x14ac:dyDescent="0.25">
      <c r="A246" s="6" t="s">
        <v>338</v>
      </c>
      <c r="B246" s="1" t="s">
        <v>14</v>
      </c>
      <c r="C246" s="1" t="s">
        <v>15</v>
      </c>
      <c r="D246" s="1">
        <v>0</v>
      </c>
      <c r="E246" s="19" t="s">
        <v>339</v>
      </c>
    </row>
    <row r="247" spans="1:5" ht="31.5" x14ac:dyDescent="0.25">
      <c r="A247" s="6" t="s">
        <v>340</v>
      </c>
      <c r="B247" s="1" t="s">
        <v>17</v>
      </c>
      <c r="C247" s="1" t="s">
        <v>15</v>
      </c>
      <c r="D247" s="1">
        <v>0</v>
      </c>
      <c r="E247" s="19" t="s">
        <v>339</v>
      </c>
    </row>
    <row r="248" spans="1:5" ht="31.5" x14ac:dyDescent="0.25">
      <c r="A248" s="6" t="s">
        <v>341</v>
      </c>
      <c r="B248" s="1" t="s">
        <v>19</v>
      </c>
      <c r="C248" s="1" t="s">
        <v>15</v>
      </c>
      <c r="D248" s="1">
        <v>0</v>
      </c>
      <c r="E248" s="19" t="s">
        <v>339</v>
      </c>
    </row>
    <row r="249" spans="1:5" ht="31.5" x14ac:dyDescent="0.25">
      <c r="A249" s="6" t="s">
        <v>342</v>
      </c>
      <c r="B249" s="1" t="s">
        <v>43</v>
      </c>
      <c r="C249" s="1" t="s">
        <v>15</v>
      </c>
      <c r="D249" s="1">
        <v>0</v>
      </c>
      <c r="E249" s="19" t="s">
        <v>339</v>
      </c>
    </row>
    <row r="250" spans="1:5" ht="31.5" x14ac:dyDescent="0.25">
      <c r="A250" s="6" t="s">
        <v>343</v>
      </c>
      <c r="B250" s="1" t="s">
        <v>344</v>
      </c>
      <c r="C250" s="1" t="s">
        <v>15</v>
      </c>
      <c r="D250" s="1">
        <v>0</v>
      </c>
      <c r="E250" s="19" t="s">
        <v>339</v>
      </c>
    </row>
    <row r="251" spans="1:5" ht="31.5" x14ac:dyDescent="0.25">
      <c r="A251" s="6" t="s">
        <v>345</v>
      </c>
      <c r="B251" s="1" t="s">
        <v>47</v>
      </c>
      <c r="C251" s="1" t="s">
        <v>15</v>
      </c>
      <c r="D251" s="1">
        <v>0</v>
      </c>
      <c r="E251" s="19" t="s">
        <v>339</v>
      </c>
    </row>
    <row r="252" spans="1:5" x14ac:dyDescent="0.25">
      <c r="A252" s="20" t="s">
        <v>346</v>
      </c>
      <c r="B252" s="20"/>
      <c r="C252" s="20"/>
      <c r="D252" s="20"/>
      <c r="E252" s="10"/>
    </row>
    <row r="253" spans="1:5" ht="31.5" x14ac:dyDescent="0.25">
      <c r="A253" s="6" t="s">
        <v>347</v>
      </c>
      <c r="B253" s="1" t="s">
        <v>329</v>
      </c>
      <c r="C253" s="1" t="s">
        <v>330</v>
      </c>
      <c r="D253" s="1">
        <v>0</v>
      </c>
      <c r="E253" s="19" t="s">
        <v>339</v>
      </c>
    </row>
    <row r="254" spans="1:5" ht="31.5" x14ac:dyDescent="0.25">
      <c r="A254" s="6" t="s">
        <v>348</v>
      </c>
      <c r="B254" s="1" t="s">
        <v>332</v>
      </c>
      <c r="C254" s="1" t="s">
        <v>330</v>
      </c>
      <c r="D254" s="1">
        <v>0</v>
      </c>
      <c r="E254" s="19" t="s">
        <v>339</v>
      </c>
    </row>
    <row r="255" spans="1:5" ht="31.5" x14ac:dyDescent="0.25">
      <c r="A255" s="6" t="s">
        <v>349</v>
      </c>
      <c r="B255" s="1" t="s">
        <v>350</v>
      </c>
      <c r="C255" s="1" t="s">
        <v>330</v>
      </c>
      <c r="D255" s="1">
        <v>0</v>
      </c>
      <c r="E255" s="19" t="s">
        <v>339</v>
      </c>
    </row>
    <row r="256" spans="1:5" ht="31.5" x14ac:dyDescent="0.25">
      <c r="A256" s="6" t="s">
        <v>351</v>
      </c>
      <c r="B256" s="1" t="s">
        <v>336</v>
      </c>
      <c r="C256" s="1" t="s">
        <v>15</v>
      </c>
      <c r="D256" s="1">
        <v>0</v>
      </c>
      <c r="E256" s="19" t="s">
        <v>339</v>
      </c>
    </row>
    <row r="257" spans="1:5" x14ac:dyDescent="0.25">
      <c r="A257" s="20" t="s">
        <v>352</v>
      </c>
      <c r="B257" s="20"/>
      <c r="C257" s="20"/>
      <c r="D257" s="20"/>
    </row>
    <row r="258" spans="1:5" x14ac:dyDescent="0.25">
      <c r="A258" s="6" t="s">
        <v>353</v>
      </c>
      <c r="B258" s="1" t="s">
        <v>354</v>
      </c>
      <c r="C258" s="1" t="s">
        <v>330</v>
      </c>
      <c r="D258" s="1">
        <v>16</v>
      </c>
      <c r="E258" s="19" t="s">
        <v>355</v>
      </c>
    </row>
    <row r="259" spans="1:5" x14ac:dyDescent="0.25">
      <c r="A259" s="6" t="s">
        <v>356</v>
      </c>
      <c r="B259" s="1" t="s">
        <v>357</v>
      </c>
      <c r="C259" s="1" t="s">
        <v>330</v>
      </c>
      <c r="D259" s="1">
        <v>0</v>
      </c>
      <c r="E259" s="19" t="s">
        <v>355</v>
      </c>
    </row>
    <row r="260" spans="1:5" ht="31.5" x14ac:dyDescent="0.25">
      <c r="A260" s="6" t="s">
        <v>358</v>
      </c>
      <c r="B260" s="1" t="s">
        <v>359</v>
      </c>
      <c r="C260" s="1" t="s">
        <v>15</v>
      </c>
      <c r="D260" s="1">
        <v>10200</v>
      </c>
      <c r="E260" s="19" t="s">
        <v>355</v>
      </c>
    </row>
    <row r="264" spans="1:5" x14ac:dyDescent="0.25">
      <c r="A264" s="29" t="s">
        <v>361</v>
      </c>
      <c r="B264" s="29"/>
      <c r="D264" s="30" t="s">
        <v>362</v>
      </c>
    </row>
  </sheetData>
  <sheetProtection algorithmName="SHA-512" hashValue="Fybj9relNdwuQOs7qhBt7oCfxYDmRWp/+XdBUSPkwetlecyonh7ElbJOkHxiH8bwI9rCY66sCHB6f94gNTTDMA==" saltValue="ryO9ziyxfZyHo+takcCmfQ==" spinCount="100000" sheet="1" objects="1" scenario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2020-04-06T10:58:57Z</dcterms:modified>
</cp:coreProperties>
</file>