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</externalReferences>
  <calcPr calcId="162913"/>
</workbook>
</file>

<file path=xl/calcChain.xml><?xml version="1.0" encoding="utf-8"?>
<calcChain xmlns="http://schemas.openxmlformats.org/spreadsheetml/2006/main">
  <c r="D15" i="1" l="1"/>
  <c r="D14" i="1"/>
  <c r="D13" i="1"/>
  <c r="D239" i="1"/>
  <c r="E111" i="1" l="1"/>
  <c r="D11" i="1" l="1"/>
  <c r="D10" i="1"/>
  <c r="D9" i="1"/>
  <c r="D82" i="1" l="1"/>
  <c r="D146" i="1" l="1"/>
  <c r="D160" i="1" l="1"/>
  <c r="E153" i="1"/>
  <c r="D156" i="1" s="1"/>
  <c r="E89" i="1"/>
  <c r="E85" i="1"/>
  <c r="E62" i="1"/>
  <c r="E29" i="1"/>
  <c r="D118" i="1" l="1"/>
  <c r="D72" i="1"/>
  <c r="D150" i="1" l="1"/>
  <c r="D70" i="1" l="1"/>
  <c r="D66" i="1"/>
  <c r="D64" i="1"/>
  <c r="D60" i="1"/>
  <c r="D32" i="1"/>
  <c r="D28" i="1"/>
  <c r="D180" i="1"/>
  <c r="D152" i="1"/>
  <c r="D84" i="1" l="1"/>
  <c r="D88" i="1"/>
  <c r="D76" i="1" l="1"/>
  <c r="D238" i="1"/>
  <c r="D234" i="1"/>
  <c r="D230" i="1"/>
  <c r="D226" i="1"/>
  <c r="D222" i="1"/>
  <c r="D218" i="1"/>
  <c r="D206" i="1"/>
  <c r="D196" i="1"/>
  <c r="D192" i="1"/>
  <c r="D188" i="1"/>
  <c r="D184" i="1"/>
  <c r="D176" i="1"/>
  <c r="D172" i="1"/>
  <c r="D168" i="1"/>
  <c r="D164" i="1"/>
  <c r="D142" i="1"/>
  <c r="D138" i="1"/>
  <c r="D134" i="1"/>
  <c r="D130" i="1"/>
  <c r="D126" i="1"/>
  <c r="D122" i="1"/>
  <c r="D114" i="1"/>
  <c r="D110" i="1"/>
  <c r="D106" i="1"/>
  <c r="D102" i="1"/>
  <c r="D98" i="1"/>
  <c r="D94" i="1"/>
  <c r="F89" i="1"/>
  <c r="D92" i="1" s="1"/>
  <c r="D78" i="1"/>
  <c r="D58" i="1"/>
  <c r="D54" i="1"/>
  <c r="D50" i="1"/>
  <c r="D46" i="1"/>
  <c r="D42" i="1"/>
  <c r="D38" i="1"/>
  <c r="D34" i="1"/>
  <c r="D12" i="1" l="1"/>
  <c r="D17" i="1" s="1"/>
  <c r="D16" i="1" s="1"/>
  <c r="D22" i="1" s="1"/>
  <c r="D198" i="1"/>
  <c r="D24" i="1" l="1"/>
</calcChain>
</file>

<file path=xl/sharedStrings.xml><?xml version="1.0" encoding="utf-8"?>
<sst xmlns="http://schemas.openxmlformats.org/spreadsheetml/2006/main" count="945" uniqueCount="371">
  <si>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</si>
  <si>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</si>
  <si>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</si>
  <si>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</si>
  <si>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</si>
  <si>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</si>
  <si>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</si>
  <si>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</si>
  <si>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</si>
  <si>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</si>
  <si>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</si>
  <si>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</si>
  <si>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</si>
  <si>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</si>
  <si>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</si>
  <si>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</si>
  <si>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</si>
  <si>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</si>
  <si>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</si>
  <si>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</si>
  <si>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</si>
  <si>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</si>
  <si>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</si>
  <si>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</si>
  <si>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</si>
  <si>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</si>
  <si>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</si>
  <si>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</si>
  <si>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</si>
  <si>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</si>
  <si>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</si>
  <si>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</si>
  <si>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</si>
  <si>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</si>
  <si>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</si>
  <si>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</si>
  <si>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</si>
  <si>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</si>
  <si>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</si>
  <si>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</si>
  <si>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</si>
  <si>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</si>
  <si>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</si>
  <si>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</si>
  <si>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</si>
  <si>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</si>
  <si>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</si>
  <si>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</si>
  <si>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</si>
  <si>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</si>
  <si>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</si>
  <si>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</si>
  <si>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</si>
  <si>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</si>
  <si>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</si>
  <si>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</si>
  <si>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</si>
  <si>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</si>
  <si>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</si>
  <si>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</si>
  <si>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</si>
  <si>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</si>
  <si>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</si>
  <si>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</si>
  <si>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</si>
  <si>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</si>
  <si>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</si>
  <si>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</si>
  <si>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</si>
  <si>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</si>
  <si>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</si>
  <si>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</si>
  <si>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</si>
  <si>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</si>
  <si>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</si>
  <si>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</si>
  <si>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</si>
  <si>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</si>
  <si>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</si>
  <si>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</si>
  <si>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</si>
  <si>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</si>
  <si>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</si>
  <si>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</si>
  <si>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</si>
  <si>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</si>
  <si>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</si>
  <si>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</si>
  <si>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</si>
  <si>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</si>
  <si>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</si>
  <si>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</si>
  <si>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</si>
  <si>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</si>
  <si>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</si>
  <si>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</si>
  <si>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</si>
  <si>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</si>
  <si>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</si>
  <si>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</si>
  <si>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</si>
  <si>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</si>
  <si>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</si>
  <si>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</si>
  <si>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</si>
  <si>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</si>
  <si>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</si>
  <si>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</si>
  <si>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</si>
  <si>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</si>
  <si>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</si>
  <si>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</si>
  <si>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</si>
  <si>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</si>
  <si>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</si>
  <si>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</si>
  <si>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</si>
  <si>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</si>
  <si>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</si>
  <si>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</si>
  <si>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</si>
  <si>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</si>
  <si>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</si>
  <si>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</si>
  <si>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</si>
  <si>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</si>
  <si>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</si>
  <si>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</si>
  <si>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</si>
  <si>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</si>
  <si>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</si>
  <si>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</si>
  <si>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</si>
  <si>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</si>
  <si>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</si>
  <si>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</si>
  <si>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</si>
  <si>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 раза в неделю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</si>
  <si>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</si>
  <si>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</si>
  <si>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</si>
  <si>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</si>
  <si>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</si>
  <si>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</si>
  <si>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</si>
  <si>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</si>
  <si>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</si>
  <si>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</si>
  <si>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</si>
  <si>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</si>
  <si>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</si>
  <si>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</si>
  <si>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</si>
  <si>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</si>
  <si>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</si>
  <si>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</si>
  <si>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</si>
  <si>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</si>
  <si>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</si>
  <si>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</si>
  <si>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</si>
  <si>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</si>
  <si>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</si>
  <si>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</si>
  <si>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</si>
  <si>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</si>
  <si>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</si>
  <si>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</si>
  <si>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</si>
  <si>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</si>
  <si>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</si>
  <si>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</si>
  <si>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</si>
  <si>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</si>
  <si>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</si>
  <si>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</si>
  <si>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</si>
  <si>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</si>
  <si>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</si>
  <si>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</si>
  <si>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</si>
  <si>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</si>
  <si>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</si>
  <si>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</si>
  <si>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</si>
  <si>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</si>
  <si>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</si>
  <si>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</si>
  <si>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</si>
  <si>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</si>
  <si>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</si>
  <si>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</si>
  <si>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</si>
  <si>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</si>
  <si>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</si>
  <si>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</si>
  <si>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</si>
  <si>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</si>
  <si>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</si>
  <si>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</si>
  <si>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</si>
  <si>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</si>
  <si>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</si>
  <si>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</si>
  <si>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</si>
  <si>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</si>
  <si>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</si>
  <si>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</si>
  <si>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</si>
  <si>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</si>
  <si>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</si>
  <si>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</si>
  <si>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</si>
  <si>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</si>
  <si>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</si>
  <si>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</si>
  <si>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</si>
  <si>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</si>
  <si>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</si>
  <si>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</si>
  <si>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</si>
  <si>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</si>
  <si>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</si>
  <si>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</si>
  <si>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</si>
  <si>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</si>
  <si>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</si>
  <si>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</si>
  <si>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</si>
  <si>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</si>
  <si>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</si>
  <si>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</si>
  <si>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</si>
  <si>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</si>
  <si>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</si>
  <si>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</si>
  <si>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</si>
  <si>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</si>
  <si>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</si>
  <si>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</si>
  <si>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</si>
  <si>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</si>
  <si>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</si>
  <si>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</si>
  <si>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</si>
  <si>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</si>
  <si>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</si>
  <si>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</si>
  <si>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</si>
  <si>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</si>
  <si>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</si>
  <si>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</si>
  <si>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</si>
  <si>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</si>
  <si>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</si>
  <si>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</si>
  <si>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</si>
  <si>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</si>
  <si>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</si>
  <si>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</si>
  <si>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</si>
  <si>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</si>
  <si>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</si>
  <si>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</si>
  <si>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</si>
  <si>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</si>
  <si>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</si>
  <si>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</si>
  <si>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</si>
  <si>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</si>
  <si>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</si>
  <si>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</si>
  <si>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</si>
  <si>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</si>
  <si>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</si>
  <si>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</si>
  <si>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</si>
  <si>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</si>
  <si>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</si>
  <si>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</si>
  <si>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</si>
  <si>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</si>
  <si>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</si>
  <si>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</si>
  <si>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</si>
  <si>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</si>
  <si>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</si>
  <si>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</si>
  <si>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</si>
  <si>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</si>
  <si>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</si>
  <si>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</si>
  <si>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</si>
  <si>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</si>
  <si>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</si>
  <si>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</si>
  <si>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</si>
  <si>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</si>
  <si>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</si>
  <si>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</si>
  <si>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</si>
  <si>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</si>
  <si>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</si>
  <si>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</si>
  <si>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</si>
  <si>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</si>
  <si>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</si>
  <si>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</si>
  <si>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</si>
  <si>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</si>
  <si>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</si>
  <si>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</si>
  <si>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</si>
  <si>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</si>
  <si>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</si>
  <si>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</si>
  <si>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</si>
  <si>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</si>
  <si>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</si>
  <si>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</si>
  <si>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</si>
  <si>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</si>
  <si>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</si>
  <si>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</si>
  <si>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</si>
  <si>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</si>
  <si>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</si>
  <si>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</si>
  <si>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</si>
  <si>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</si>
  <si>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</si>
  <si>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</si>
  <si>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</si>
  <si>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</si>
  <si>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</si>
  <si>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</si>
  <si>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</si>
  <si>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</si>
  <si>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</si>
  <si>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</si>
  <si>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</si>
  <si>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</si>
  <si>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</si>
  <si>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</si>
  <si>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</si>
  <si>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</si>
  <si>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</si>
  <si>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</si>
  <si>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</si>
  <si>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</si>
  <si>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</si>
  <si>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</si>
  <si>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</si>
  <si>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</si>
  <si>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</si>
  <si>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</si>
  <si>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</si>
  <si>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</si>
  <si>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</si>
  <si>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</si>
  <si>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горячего водоснабжения</t>
  </si>
  <si>
    <t>Директор ООО "ГУК" Привокзальная"</t>
  </si>
  <si>
    <t>Ю.Д.Шкляров</t>
  </si>
  <si>
    <t>Ремонт и обслуживание кол.приборов учёта тепловой энергии</t>
  </si>
  <si>
    <t>Мехуборка (асфальт) в зимний период</t>
  </si>
  <si>
    <t>экономист</t>
  </si>
  <si>
    <t>тариф</t>
  </si>
  <si>
    <t>Отчет об исполнении управляющей организацией ООО "ГУК "Привокзальная" договора оказания услуг выполнения работ за 2019 год по дому №7  ул. Желябова в 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</si>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</sst>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  <font>
      <sz val="12"/>
      <color theme="1" tint="4.9989318521683403E-2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/>
    <xf numFmtId="0" fontId="7" fillId="0" borderId="1" xfId="0" applyFont="1" applyFill="1" applyBorder="1"/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43;&#1059;&#1050;\&#1053;&#1077;&#1087;&#1086;&#1089;&#1088;&#1077;&#1076;&#1089;&#1090;&#1074;&#1077;&#1085;&#1085;&#1099;&#1081;\&#1091;&#1083;.&#1046;&#1077;&#1083;&#1103;&#1073;&#1086;&#1074;&#1072;,%20&#1076;.7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45;&#1056;&#1040;&#1058;&#1048;&#1047;&#1040;&#1062;&#1048;&#1071;\&#1044;&#1045;&#1056;&#1040;&#1058;&#1048;&#1047;&#1040;&#1062;&#1048;&#1071;%20&#1048;%20&#1044;&#1045;&#1047;&#1048;&#1053;&#1057;&#1045;&#1050;&#1062;&#1048;&#1071;%202013-201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-24116.006943085667</v>
          </cell>
        </row>
        <row r="25">
          <cell r="D25">
            <v>11525.09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GZ4">
            <v>1247.8</v>
          </cell>
        </row>
        <row r="39">
          <cell r="GZ39">
            <v>0.201875</v>
          </cell>
        </row>
        <row r="43">
          <cell r="GZ43">
            <v>0.12750600000000001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17">
          <cell r="W17">
            <v>617.35</v>
          </cell>
        </row>
        <row r="20">
          <cell r="P20">
            <v>9817.7040000000015</v>
          </cell>
          <cell r="U20">
            <v>11139.318000000001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37">
          <cell r="GW37">
            <v>112.54</v>
          </cell>
        </row>
        <row r="83">
          <cell r="GU83">
            <v>0</v>
          </cell>
          <cell r="GW83">
            <v>165.02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GZ123">
            <v>70304.316244799978</v>
          </cell>
        </row>
        <row r="124">
          <cell r="GZ124">
            <v>78631.075310400076</v>
          </cell>
        </row>
        <row r="125">
          <cell r="GZ125">
            <v>18348.649440000001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4"/>
  <sheetViews>
    <sheetView tabSelected="1" view="pageBreakPreview" zoomScale="70" zoomScaleNormal="80" zoomScaleSheetLayoutView="70" workbookViewId="0"/>
  </sheetViews>
  <sheetFormatPr defaultRowHeight="15.75" x14ac:dyDescent="0.25"/>
  <cols>
    <col min="1" max="1" width="9.140625" style="22"/>
    <col min="2" max="2" width="62.42578125" style="19" customWidth="1"/>
    <col min="3" max="3" width="24.28515625" style="19" customWidth="1"/>
    <col min="4" max="4" width="62.7109375" style="19" customWidth="1"/>
    <col min="5" max="5" width="21.140625" style="19" hidden="1" customWidth="1"/>
    <col min="6" max="6" width="17.85546875" style="19" hidden="1" customWidth="1"/>
    <col min="7" max="7" width="9.140625" style="19" hidden="1" customWidth="1"/>
    <col min="8" max="12" width="0" style="19" hidden="1" customWidth="1"/>
    <col min="13" max="22" width="9.140625" style="19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9" t="s">
        <v>0</v>
      </c>
    </row>
    <row r="2" spans="1:22" s="5" customFormat="1" ht="33.75" customHeight="1" x14ac:dyDescent="0.25">
      <c r="A2" s="23" t="s">
        <v>367</v>
      </c>
      <c r="B2" s="23"/>
      <c r="C2" s="23"/>
      <c r="D2" s="23"/>
      <c r="E2" s="19">
        <v>1247.8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368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369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370</v>
      </c>
    </row>
    <row r="8" spans="1:22" ht="42.75" customHeight="1" x14ac:dyDescent="0.25">
      <c r="A8" s="20" t="s">
        <v>12</v>
      </c>
      <c r="B8" s="20"/>
      <c r="C8" s="20"/>
      <c r="D8" s="20"/>
    </row>
    <row r="9" spans="1:22" x14ac:dyDescent="0.25">
      <c r="A9" s="6" t="s">
        <v>13</v>
      </c>
      <c r="B9" s="1" t="s">
        <v>14</v>
      </c>
      <c r="C9" s="1" t="s">
        <v>15</v>
      </c>
      <c r="D9" s="17">
        <f>[1]Лист1!$D$23</f>
        <v>0</v>
      </c>
      <c r="E9" s="19" t="s">
        <v>365</v>
      </c>
    </row>
    <row r="10" spans="1:22" x14ac:dyDescent="0.25">
      <c r="A10" s="6" t="s">
        <v>16</v>
      </c>
      <c r="B10" s="1" t="s">
        <v>17</v>
      </c>
      <c r="C10" s="1" t="s">
        <v>15</v>
      </c>
      <c r="D10" s="24">
        <f>[1]Лист1!$D$24</f>
        <v>-24116.006943085667</v>
      </c>
      <c r="E10" s="19" t="s">
        <v>365</v>
      </c>
      <c r="F10" s="15"/>
    </row>
    <row r="11" spans="1:22" x14ac:dyDescent="0.25">
      <c r="A11" s="6" t="s">
        <v>18</v>
      </c>
      <c r="B11" s="1" t="s">
        <v>19</v>
      </c>
      <c r="C11" s="1" t="s">
        <v>15</v>
      </c>
      <c r="D11" s="24">
        <f>[1]Лист1!$D$25</f>
        <v>11525.09</v>
      </c>
      <c r="E11" s="19" t="s">
        <v>365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7">
        <f>D13+D14+D15</f>
        <v>167284.04099520005</v>
      </c>
      <c r="E12" s="19" t="s">
        <v>366</v>
      </c>
    </row>
    <row r="13" spans="1:22" x14ac:dyDescent="0.25">
      <c r="A13" s="6" t="s">
        <v>22</v>
      </c>
      <c r="B13" s="25" t="s">
        <v>23</v>
      </c>
      <c r="C13" s="1" t="s">
        <v>15</v>
      </c>
      <c r="D13" s="17">
        <f>'[5]ГУК 2019'!$GZ$124</f>
        <v>78631.075310400076</v>
      </c>
      <c r="E13" s="19" t="s">
        <v>366</v>
      </c>
    </row>
    <row r="14" spans="1:22" x14ac:dyDescent="0.25">
      <c r="A14" s="6" t="s">
        <v>24</v>
      </c>
      <c r="B14" s="25" t="s">
        <v>25</v>
      </c>
      <c r="C14" s="1" t="s">
        <v>15</v>
      </c>
      <c r="D14" s="17">
        <f>'[5]ГУК 2019'!$GZ$123</f>
        <v>70304.316244799978</v>
      </c>
      <c r="E14" s="19" t="s">
        <v>366</v>
      </c>
    </row>
    <row r="15" spans="1:22" x14ac:dyDescent="0.25">
      <c r="A15" s="6" t="s">
        <v>26</v>
      </c>
      <c r="B15" s="25" t="s">
        <v>27</v>
      </c>
      <c r="C15" s="1" t="s">
        <v>15</v>
      </c>
      <c r="D15" s="17">
        <f>'[5]ГУК 2019'!$GZ$125</f>
        <v>18348.649440000001</v>
      </c>
      <c r="E15" s="19" t="s">
        <v>366</v>
      </c>
    </row>
    <row r="16" spans="1:22" x14ac:dyDescent="0.25">
      <c r="A16" s="25" t="s">
        <v>28</v>
      </c>
      <c r="B16" s="25" t="s">
        <v>29</v>
      </c>
      <c r="C16" s="25" t="s">
        <v>15</v>
      </c>
      <c r="D16" s="26">
        <f>D17</f>
        <v>144138.57099520005</v>
      </c>
      <c r="E16" s="19">
        <v>123355.34</v>
      </c>
    </row>
    <row r="17" spans="1:22" ht="31.5" x14ac:dyDescent="0.25">
      <c r="A17" s="25" t="s">
        <v>30</v>
      </c>
      <c r="B17" s="25" t="s">
        <v>31</v>
      </c>
      <c r="C17" s="25" t="s">
        <v>15</v>
      </c>
      <c r="D17" s="26">
        <f>D12-D25+D244+D260</f>
        <v>144138.57099520005</v>
      </c>
      <c r="E17" s="19" t="s">
        <v>365</v>
      </c>
    </row>
    <row r="18" spans="1:22" ht="31.5" x14ac:dyDescent="0.25">
      <c r="A18" s="25" t="s">
        <v>32</v>
      </c>
      <c r="B18" s="25" t="s">
        <v>33</v>
      </c>
      <c r="C18" s="25" t="s">
        <v>15</v>
      </c>
      <c r="D18" s="26">
        <v>0</v>
      </c>
    </row>
    <row r="19" spans="1:22" x14ac:dyDescent="0.25">
      <c r="A19" s="25" t="s">
        <v>34</v>
      </c>
      <c r="B19" s="25" t="s">
        <v>35</v>
      </c>
      <c r="C19" s="25" t="s">
        <v>15</v>
      </c>
      <c r="D19" s="26">
        <v>0</v>
      </c>
    </row>
    <row r="20" spans="1:22" x14ac:dyDescent="0.25">
      <c r="A20" s="25" t="s">
        <v>36</v>
      </c>
      <c r="B20" s="25" t="s">
        <v>37</v>
      </c>
      <c r="C20" s="25" t="s">
        <v>15</v>
      </c>
      <c r="D20" s="26">
        <v>0</v>
      </c>
      <c r="E20" s="19" t="s">
        <v>365</v>
      </c>
    </row>
    <row r="21" spans="1:22" x14ac:dyDescent="0.25">
      <c r="A21" s="25" t="s">
        <v>38</v>
      </c>
      <c r="B21" s="25" t="s">
        <v>39</v>
      </c>
      <c r="C21" s="25" t="s">
        <v>15</v>
      </c>
      <c r="D21" s="26">
        <v>0</v>
      </c>
      <c r="E21" s="19" t="s">
        <v>365</v>
      </c>
    </row>
    <row r="22" spans="1:22" x14ac:dyDescent="0.25">
      <c r="A22" s="25" t="s">
        <v>40</v>
      </c>
      <c r="B22" s="25" t="s">
        <v>41</v>
      </c>
      <c r="C22" s="25" t="s">
        <v>15</v>
      </c>
      <c r="D22" s="26">
        <f>D16+D10+D9</f>
        <v>120022.56405211438</v>
      </c>
      <c r="E22" s="19" t="s">
        <v>365</v>
      </c>
    </row>
    <row r="23" spans="1:22" x14ac:dyDescent="0.25">
      <c r="A23" s="25" t="s">
        <v>42</v>
      </c>
      <c r="B23" s="25" t="s">
        <v>43</v>
      </c>
      <c r="C23" s="25" t="s">
        <v>15</v>
      </c>
      <c r="D23" s="26">
        <v>104.99</v>
      </c>
      <c r="E23" s="19" t="s">
        <v>365</v>
      </c>
    </row>
    <row r="24" spans="1:22" x14ac:dyDescent="0.25">
      <c r="A24" s="25" t="s">
        <v>44</v>
      </c>
      <c r="B24" s="25" t="s">
        <v>45</v>
      </c>
      <c r="C24" s="25" t="s">
        <v>15</v>
      </c>
      <c r="D24" s="26">
        <f>D22-D239</f>
        <v>-578.44728948561533</v>
      </c>
      <c r="E24" s="19" t="s">
        <v>365</v>
      </c>
    </row>
    <row r="25" spans="1:22" x14ac:dyDescent="0.25">
      <c r="A25" s="25" t="s">
        <v>46</v>
      </c>
      <c r="B25" s="25" t="s">
        <v>47</v>
      </c>
      <c r="C25" s="25" t="s">
        <v>15</v>
      </c>
      <c r="D25" s="24">
        <v>13401.16</v>
      </c>
      <c r="E25" s="19" t="s">
        <v>365</v>
      </c>
    </row>
    <row r="26" spans="1:22" ht="35.25" customHeight="1" x14ac:dyDescent="0.25">
      <c r="A26" s="20" t="s">
        <v>48</v>
      </c>
      <c r="B26" s="20"/>
      <c r="C26" s="20"/>
      <c r="D26" s="20"/>
    </row>
    <row r="27" spans="1:22" s="5" customFormat="1" ht="31.5" x14ac:dyDescent="0.25">
      <c r="A27" s="18" t="s">
        <v>49</v>
      </c>
      <c r="B27" s="3" t="s">
        <v>50</v>
      </c>
      <c r="C27" s="3" t="s">
        <v>7</v>
      </c>
      <c r="D27" s="3" t="s">
        <v>51</v>
      </c>
      <c r="E27" s="1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7">
        <f>E29</f>
        <v>11139.318000000001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27">
        <f>'[3]2018 непоср.'!$U$20</f>
        <v>11139.318000000001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8">
        <f>E29/E2</f>
        <v>8.9271662125340612</v>
      </c>
    </row>
    <row r="33" spans="1:22" s="5" customFormat="1" ht="31.5" x14ac:dyDescent="0.25">
      <c r="A33" s="18" t="s">
        <v>64</v>
      </c>
      <c r="B33" s="3" t="s">
        <v>50</v>
      </c>
      <c r="C33" s="3" t="s">
        <v>7</v>
      </c>
      <c r="D33" s="3" t="s">
        <v>65</v>
      </c>
      <c r="E33" s="19" t="s">
        <v>66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67</v>
      </c>
      <c r="B34" s="1" t="s">
        <v>53</v>
      </c>
      <c r="C34" s="1" t="s">
        <v>15</v>
      </c>
      <c r="D34" s="17">
        <f>E35+E39+E43+E47+E51+E55</f>
        <v>0</v>
      </c>
    </row>
    <row r="35" spans="1:22" ht="31.5" x14ac:dyDescent="0.25">
      <c r="A35" s="6" t="s">
        <v>68</v>
      </c>
      <c r="B35" s="1" t="s">
        <v>55</v>
      </c>
      <c r="C35" s="1" t="s">
        <v>7</v>
      </c>
      <c r="D35" s="1" t="s">
        <v>69</v>
      </c>
      <c r="E35" s="19">
        <v>0</v>
      </c>
    </row>
    <row r="36" spans="1:22" x14ac:dyDescent="0.25">
      <c r="A36" s="6" t="s">
        <v>70</v>
      </c>
      <c r="B36" s="1" t="s">
        <v>58</v>
      </c>
      <c r="C36" s="1" t="s">
        <v>7</v>
      </c>
      <c r="D36" s="1" t="s">
        <v>71</v>
      </c>
    </row>
    <row r="37" spans="1:22" x14ac:dyDescent="0.25">
      <c r="A37" s="6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73</v>
      </c>
      <c r="B38" s="1" t="s">
        <v>63</v>
      </c>
      <c r="C38" s="1" t="s">
        <v>15</v>
      </c>
      <c r="D38" s="7">
        <f>E35/E2</f>
        <v>0</v>
      </c>
    </row>
    <row r="39" spans="1:22" ht="31.5" x14ac:dyDescent="0.25">
      <c r="A39" s="6" t="s">
        <v>74</v>
      </c>
      <c r="B39" s="1" t="s">
        <v>55</v>
      </c>
      <c r="C39" s="1" t="s">
        <v>7</v>
      </c>
      <c r="D39" s="1" t="s">
        <v>75</v>
      </c>
      <c r="E39" s="19">
        <v>0</v>
      </c>
    </row>
    <row r="40" spans="1:22" x14ac:dyDescent="0.25">
      <c r="A40" s="6" t="s">
        <v>76</v>
      </c>
      <c r="B40" s="1" t="s">
        <v>58</v>
      </c>
      <c r="C40" s="1" t="s">
        <v>7</v>
      </c>
      <c r="D40" s="1" t="s">
        <v>77</v>
      </c>
    </row>
    <row r="41" spans="1:22" x14ac:dyDescent="0.25">
      <c r="A41" s="6" t="s">
        <v>78</v>
      </c>
      <c r="B41" s="1" t="s">
        <v>3</v>
      </c>
      <c r="C41" s="1" t="s">
        <v>7</v>
      </c>
      <c r="D41" s="1" t="s">
        <v>61</v>
      </c>
    </row>
    <row r="42" spans="1:22" x14ac:dyDescent="0.25">
      <c r="A42" s="6" t="s">
        <v>79</v>
      </c>
      <c r="B42" s="1" t="s">
        <v>63</v>
      </c>
      <c r="C42" s="1" t="s">
        <v>15</v>
      </c>
      <c r="D42" s="7">
        <f>E39/E2</f>
        <v>0</v>
      </c>
    </row>
    <row r="43" spans="1:22" ht="31.5" x14ac:dyDescent="0.25">
      <c r="A43" s="6" t="s">
        <v>80</v>
      </c>
      <c r="B43" s="1" t="s">
        <v>55</v>
      </c>
      <c r="C43" s="1" t="s">
        <v>7</v>
      </c>
      <c r="D43" s="1" t="s">
        <v>81</v>
      </c>
      <c r="E43" s="19">
        <v>0</v>
      </c>
    </row>
    <row r="44" spans="1:22" x14ac:dyDescent="0.25">
      <c r="A44" s="6" t="s">
        <v>82</v>
      </c>
      <c r="B44" s="1" t="s">
        <v>58</v>
      </c>
      <c r="C44" s="1" t="s">
        <v>7</v>
      </c>
      <c r="D44" s="1" t="s">
        <v>83</v>
      </c>
    </row>
    <row r="45" spans="1:22" x14ac:dyDescent="0.25">
      <c r="A45" s="6" t="s">
        <v>84</v>
      </c>
      <c r="B45" s="1" t="s">
        <v>3</v>
      </c>
      <c r="C45" s="1" t="s">
        <v>7</v>
      </c>
      <c r="D45" s="1" t="s">
        <v>61</v>
      </c>
    </row>
    <row r="46" spans="1:22" x14ac:dyDescent="0.25">
      <c r="A46" s="6" t="s">
        <v>85</v>
      </c>
      <c r="B46" s="1" t="s">
        <v>63</v>
      </c>
      <c r="C46" s="1" t="s">
        <v>15</v>
      </c>
      <c r="D46" s="17">
        <f>E43/E2</f>
        <v>0</v>
      </c>
    </row>
    <row r="47" spans="1:22" ht="31.5" x14ac:dyDescent="0.25">
      <c r="A47" s="6" t="s">
        <v>86</v>
      </c>
      <c r="B47" s="1" t="s">
        <v>55</v>
      </c>
      <c r="C47" s="1" t="s">
        <v>7</v>
      </c>
      <c r="D47" s="1" t="s">
        <v>87</v>
      </c>
      <c r="E47" s="19">
        <v>0</v>
      </c>
    </row>
    <row r="48" spans="1:22" x14ac:dyDescent="0.25">
      <c r="A48" s="6" t="s">
        <v>88</v>
      </c>
      <c r="B48" s="1" t="s">
        <v>58</v>
      </c>
      <c r="C48" s="1" t="s">
        <v>7</v>
      </c>
      <c r="D48" s="1" t="s">
        <v>89</v>
      </c>
    </row>
    <row r="49" spans="1:22" x14ac:dyDescent="0.25">
      <c r="A49" s="6" t="s">
        <v>90</v>
      </c>
      <c r="B49" s="1" t="s">
        <v>3</v>
      </c>
      <c r="C49" s="1" t="s">
        <v>7</v>
      </c>
      <c r="D49" s="1" t="s">
        <v>61</v>
      </c>
    </row>
    <row r="50" spans="1:22" x14ac:dyDescent="0.25">
      <c r="A50" s="6" t="s">
        <v>91</v>
      </c>
      <c r="B50" s="1" t="s">
        <v>63</v>
      </c>
      <c r="C50" s="1" t="s">
        <v>15</v>
      </c>
      <c r="D50" s="7">
        <f>E47/E2</f>
        <v>0</v>
      </c>
    </row>
    <row r="51" spans="1:22" ht="47.25" x14ac:dyDescent="0.25">
      <c r="A51" s="6" t="s">
        <v>92</v>
      </c>
      <c r="B51" s="1" t="s">
        <v>55</v>
      </c>
      <c r="C51" s="1" t="s">
        <v>7</v>
      </c>
      <c r="D51" s="7" t="s">
        <v>93</v>
      </c>
      <c r="E51" s="19">
        <v>0</v>
      </c>
    </row>
    <row r="52" spans="1:22" x14ac:dyDescent="0.25">
      <c r="A52" s="6" t="s">
        <v>94</v>
      </c>
      <c r="B52" s="1" t="s">
        <v>58</v>
      </c>
      <c r="C52" s="1" t="s">
        <v>7</v>
      </c>
      <c r="D52" s="7" t="s">
        <v>95</v>
      </c>
    </row>
    <row r="53" spans="1:22" x14ac:dyDescent="0.25">
      <c r="A53" s="6" t="s">
        <v>96</v>
      </c>
      <c r="B53" s="1" t="s">
        <v>3</v>
      </c>
      <c r="C53" s="1" t="s">
        <v>7</v>
      </c>
      <c r="D53" s="7" t="s">
        <v>61</v>
      </c>
    </row>
    <row r="54" spans="1:22" x14ac:dyDescent="0.25">
      <c r="A54" s="6" t="s">
        <v>97</v>
      </c>
      <c r="B54" s="1" t="s">
        <v>63</v>
      </c>
      <c r="C54" s="1" t="s">
        <v>15</v>
      </c>
      <c r="D54" s="7">
        <f>E51/E2</f>
        <v>0</v>
      </c>
    </row>
    <row r="55" spans="1:22" ht="31.5" x14ac:dyDescent="0.25">
      <c r="A55" s="6" t="s">
        <v>98</v>
      </c>
      <c r="B55" s="1" t="s">
        <v>55</v>
      </c>
      <c r="C55" s="1" t="s">
        <v>7</v>
      </c>
      <c r="D55" s="7" t="s">
        <v>99</v>
      </c>
      <c r="E55" s="19">
        <v>0</v>
      </c>
    </row>
    <row r="56" spans="1:22" x14ac:dyDescent="0.25">
      <c r="A56" s="6" t="s">
        <v>100</v>
      </c>
      <c r="B56" s="1" t="s">
        <v>58</v>
      </c>
      <c r="C56" s="1" t="s">
        <v>7</v>
      </c>
      <c r="D56" s="7" t="s">
        <v>95</v>
      </c>
    </row>
    <row r="57" spans="1:22" x14ac:dyDescent="0.25">
      <c r="A57" s="6" t="s">
        <v>101</v>
      </c>
      <c r="B57" s="1" t="s">
        <v>3</v>
      </c>
      <c r="C57" s="1" t="s">
        <v>7</v>
      </c>
      <c r="D57" s="7" t="s">
        <v>61</v>
      </c>
    </row>
    <row r="58" spans="1:22" x14ac:dyDescent="0.25">
      <c r="A58" s="6" t="s">
        <v>102</v>
      </c>
      <c r="B58" s="1" t="s">
        <v>63</v>
      </c>
      <c r="C58" s="1" t="s">
        <v>15</v>
      </c>
      <c r="D58" s="7">
        <f>E55/E2</f>
        <v>0</v>
      </c>
    </row>
    <row r="59" spans="1:22" s="5" customFormat="1" ht="24.75" customHeight="1" x14ac:dyDescent="0.25">
      <c r="A59" s="18" t="s">
        <v>103</v>
      </c>
      <c r="B59" s="3" t="s">
        <v>50</v>
      </c>
      <c r="C59" s="3" t="s">
        <v>7</v>
      </c>
      <c r="D59" s="3" t="s">
        <v>104</v>
      </c>
      <c r="E59" s="1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105</v>
      </c>
      <c r="B60" s="1" t="s">
        <v>53</v>
      </c>
      <c r="C60" s="1" t="s">
        <v>15</v>
      </c>
      <c r="D60" s="7">
        <f>E62</f>
        <v>9817.7040000000015</v>
      </c>
    </row>
    <row r="61" spans="1:22" ht="31.5" x14ac:dyDescent="0.25">
      <c r="A61" s="6" t="s">
        <v>106</v>
      </c>
      <c r="B61" s="1" t="s">
        <v>55</v>
      </c>
      <c r="C61" s="1" t="s">
        <v>7</v>
      </c>
      <c r="D61" s="1" t="s">
        <v>107</v>
      </c>
    </row>
    <row r="62" spans="1:22" x14ac:dyDescent="0.25">
      <c r="A62" s="6" t="s">
        <v>108</v>
      </c>
      <c r="B62" s="1" t="s">
        <v>58</v>
      </c>
      <c r="C62" s="1" t="s">
        <v>7</v>
      </c>
      <c r="D62" s="1" t="s">
        <v>109</v>
      </c>
      <c r="E62" s="27">
        <f>'[3]2018 непоср.'!$P$20</f>
        <v>9817.7040000000015</v>
      </c>
    </row>
    <row r="63" spans="1:22" x14ac:dyDescent="0.25">
      <c r="A63" s="6" t="s">
        <v>110</v>
      </c>
      <c r="B63" s="1" t="s">
        <v>3</v>
      </c>
      <c r="C63" s="1" t="s">
        <v>7</v>
      </c>
      <c r="D63" s="1" t="s">
        <v>61</v>
      </c>
    </row>
    <row r="64" spans="1:22" x14ac:dyDescent="0.25">
      <c r="A64" s="6" t="s">
        <v>111</v>
      </c>
      <c r="B64" s="1" t="s">
        <v>63</v>
      </c>
      <c r="C64" s="1" t="s">
        <v>15</v>
      </c>
      <c r="D64" s="8">
        <f>E62/E2</f>
        <v>7.868010899182563</v>
      </c>
    </row>
    <row r="65" spans="1:22" s="5" customFormat="1" x14ac:dyDescent="0.25">
      <c r="A65" s="18" t="s">
        <v>113</v>
      </c>
      <c r="B65" s="3" t="s">
        <v>50</v>
      </c>
      <c r="C65" s="3" t="s">
        <v>7</v>
      </c>
      <c r="D65" s="3" t="s">
        <v>114</v>
      </c>
      <c r="E65" s="1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115</v>
      </c>
      <c r="B66" s="1" t="s">
        <v>53</v>
      </c>
      <c r="C66" s="1" t="s">
        <v>15</v>
      </c>
      <c r="D66" s="1">
        <f>E68</f>
        <v>18348.650000000001</v>
      </c>
    </row>
    <row r="67" spans="1:22" ht="31.5" x14ac:dyDescent="0.25">
      <c r="A67" s="6" t="s">
        <v>116</v>
      </c>
      <c r="B67" s="1" t="s">
        <v>55</v>
      </c>
      <c r="C67" s="1" t="s">
        <v>7</v>
      </c>
      <c r="D67" s="1" t="s">
        <v>117</v>
      </c>
    </row>
    <row r="68" spans="1:22" x14ac:dyDescent="0.25">
      <c r="A68" s="6" t="s">
        <v>118</v>
      </c>
      <c r="B68" s="1" t="s">
        <v>58</v>
      </c>
      <c r="C68" s="1" t="s">
        <v>7</v>
      </c>
      <c r="D68" s="1" t="s">
        <v>109</v>
      </c>
      <c r="E68" s="28">
        <v>18348.650000000001</v>
      </c>
    </row>
    <row r="69" spans="1:22" x14ac:dyDescent="0.25">
      <c r="A69" s="6" t="s">
        <v>119</v>
      </c>
      <c r="B69" s="1" t="s">
        <v>3</v>
      </c>
      <c r="C69" s="1" t="s">
        <v>7</v>
      </c>
      <c r="D69" s="1" t="s">
        <v>61</v>
      </c>
    </row>
    <row r="70" spans="1:22" x14ac:dyDescent="0.25">
      <c r="A70" s="6" t="s">
        <v>120</v>
      </c>
      <c r="B70" s="1" t="s">
        <v>63</v>
      </c>
      <c r="C70" s="1" t="s">
        <v>15</v>
      </c>
      <c r="D70" s="8">
        <f>E68/E2</f>
        <v>14.704800448789872</v>
      </c>
    </row>
    <row r="71" spans="1:22" s="5" customFormat="1" ht="31.5" x14ac:dyDescent="0.25">
      <c r="A71" s="18" t="s">
        <v>121</v>
      </c>
      <c r="B71" s="3" t="s">
        <v>50</v>
      </c>
      <c r="C71" s="3" t="s">
        <v>7</v>
      </c>
      <c r="D71" s="3" t="s">
        <v>122</v>
      </c>
      <c r="E71" s="19"/>
      <c r="F71" s="9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123</v>
      </c>
      <c r="B72" s="1" t="s">
        <v>53</v>
      </c>
      <c r="C72" s="1" t="s">
        <v>15</v>
      </c>
      <c r="D72" s="7">
        <f>E72</f>
        <v>5474.99</v>
      </c>
      <c r="E72" s="15">
        <v>5474.99</v>
      </c>
    </row>
    <row r="73" spans="1:22" ht="31.5" x14ac:dyDescent="0.25">
      <c r="A73" s="6" t="s">
        <v>124</v>
      </c>
      <c r="B73" s="1" t="s">
        <v>55</v>
      </c>
      <c r="C73" s="1" t="s">
        <v>7</v>
      </c>
      <c r="D73" s="1" t="s">
        <v>122</v>
      </c>
    </row>
    <row r="74" spans="1:22" x14ac:dyDescent="0.25">
      <c r="A74" s="6" t="s">
        <v>125</v>
      </c>
      <c r="B74" s="1" t="s">
        <v>58</v>
      </c>
      <c r="C74" s="1" t="s">
        <v>7</v>
      </c>
      <c r="D74" s="1" t="s">
        <v>95</v>
      </c>
    </row>
    <row r="75" spans="1:22" x14ac:dyDescent="0.25">
      <c r="A75" s="6" t="s">
        <v>126</v>
      </c>
      <c r="B75" s="1" t="s">
        <v>3</v>
      </c>
      <c r="C75" s="1" t="s">
        <v>7</v>
      </c>
      <c r="D75" s="1" t="s">
        <v>61</v>
      </c>
    </row>
    <row r="76" spans="1:22" x14ac:dyDescent="0.25">
      <c r="A76" s="6" t="s">
        <v>127</v>
      </c>
      <c r="B76" s="1" t="s">
        <v>63</v>
      </c>
      <c r="C76" s="1" t="s">
        <v>15</v>
      </c>
      <c r="D76" s="8">
        <f>D72/E2</f>
        <v>4.3877143773040554</v>
      </c>
    </row>
    <row r="77" spans="1:22" s="5" customFormat="1" ht="31.5" x14ac:dyDescent="0.25">
      <c r="A77" s="18" t="s">
        <v>128</v>
      </c>
      <c r="B77" s="3" t="s">
        <v>50</v>
      </c>
      <c r="C77" s="3" t="s">
        <v>7</v>
      </c>
      <c r="D77" s="3" t="s">
        <v>129</v>
      </c>
      <c r="E77" s="16">
        <v>436.43</v>
      </c>
      <c r="F77" s="4">
        <v>27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130</v>
      </c>
      <c r="B78" s="1" t="s">
        <v>53</v>
      </c>
      <c r="C78" s="1" t="s">
        <v>15</v>
      </c>
      <c r="D78" s="1">
        <f>E77</f>
        <v>436.43</v>
      </c>
    </row>
    <row r="79" spans="1:22" ht="31.5" x14ac:dyDescent="0.25">
      <c r="A79" s="6" t="s">
        <v>131</v>
      </c>
      <c r="B79" s="1" t="s">
        <v>55</v>
      </c>
      <c r="C79" s="1" t="s">
        <v>7</v>
      </c>
      <c r="D79" s="1" t="s">
        <v>129</v>
      </c>
    </row>
    <row r="80" spans="1:22" x14ac:dyDescent="0.25">
      <c r="A80" s="6" t="s">
        <v>132</v>
      </c>
      <c r="B80" s="1" t="s">
        <v>58</v>
      </c>
      <c r="C80" s="1" t="s">
        <v>7</v>
      </c>
      <c r="D80" s="1" t="s">
        <v>133</v>
      </c>
    </row>
    <row r="81" spans="1:22" x14ac:dyDescent="0.25">
      <c r="A81" s="6" t="s">
        <v>134</v>
      </c>
      <c r="B81" s="1" t="s">
        <v>3</v>
      </c>
      <c r="C81" s="1" t="s">
        <v>7</v>
      </c>
      <c r="D81" s="1" t="s">
        <v>135</v>
      </c>
    </row>
    <row r="82" spans="1:22" x14ac:dyDescent="0.25">
      <c r="A82" s="6" t="s">
        <v>136</v>
      </c>
      <c r="B82" s="1" t="s">
        <v>63</v>
      </c>
      <c r="C82" s="1" t="s">
        <v>15</v>
      </c>
      <c r="D82" s="8">
        <f>E77/F77</f>
        <v>16.164074074074076</v>
      </c>
    </row>
    <row r="83" spans="1:22" s="5" customFormat="1" ht="47.25" x14ac:dyDescent="0.25">
      <c r="A83" s="18" t="s">
        <v>138</v>
      </c>
      <c r="B83" s="3" t="s">
        <v>50</v>
      </c>
      <c r="C83" s="3" t="s">
        <v>7</v>
      </c>
      <c r="D83" s="3" t="s">
        <v>139</v>
      </c>
      <c r="E83" s="19"/>
      <c r="F83" s="1" t="s">
        <v>140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141</v>
      </c>
      <c r="B84" s="1" t="s">
        <v>53</v>
      </c>
      <c r="C84" s="1" t="s">
        <v>15</v>
      </c>
      <c r="D84" s="1">
        <f>E85+E89</f>
        <v>165.02</v>
      </c>
      <c r="F84" s="1">
        <v>305.60000000000002</v>
      </c>
    </row>
    <row r="85" spans="1:22" ht="31.5" x14ac:dyDescent="0.25">
      <c r="A85" s="6" t="s">
        <v>142</v>
      </c>
      <c r="B85" s="1" t="s">
        <v>55</v>
      </c>
      <c r="C85" s="1" t="s">
        <v>7</v>
      </c>
      <c r="D85" s="1" t="s">
        <v>143</v>
      </c>
      <c r="E85" s="16">
        <f>'[4]Выполненные работы 2018 г.'!$GU$83</f>
        <v>0</v>
      </c>
      <c r="F85" s="21"/>
    </row>
    <row r="86" spans="1:22" x14ac:dyDescent="0.25">
      <c r="A86" s="6" t="s">
        <v>144</v>
      </c>
      <c r="B86" s="1" t="s">
        <v>58</v>
      </c>
      <c r="C86" s="1" t="s">
        <v>7</v>
      </c>
      <c r="D86" s="1" t="s">
        <v>112</v>
      </c>
      <c r="F86" s="21"/>
    </row>
    <row r="87" spans="1:22" x14ac:dyDescent="0.25">
      <c r="A87" s="6" t="s">
        <v>145</v>
      </c>
      <c r="B87" s="1" t="s">
        <v>3</v>
      </c>
      <c r="C87" s="1" t="s">
        <v>7</v>
      </c>
      <c r="D87" s="1" t="s">
        <v>146</v>
      </c>
    </row>
    <row r="88" spans="1:22" ht="31.5" x14ac:dyDescent="0.25">
      <c r="A88" s="6" t="s">
        <v>147</v>
      </c>
      <c r="B88" s="1" t="s">
        <v>63</v>
      </c>
      <c r="C88" s="1" t="s">
        <v>15</v>
      </c>
      <c r="D88" s="8">
        <f>E85/F84</f>
        <v>0</v>
      </c>
      <c r="F88" s="1" t="s">
        <v>140</v>
      </c>
    </row>
    <row r="89" spans="1:22" ht="31.5" x14ac:dyDescent="0.25">
      <c r="A89" s="6" t="s">
        <v>148</v>
      </c>
      <c r="B89" s="1" t="s">
        <v>55</v>
      </c>
      <c r="C89" s="1" t="s">
        <v>7</v>
      </c>
      <c r="D89" s="1" t="s">
        <v>149</v>
      </c>
      <c r="E89" s="16">
        <f>'[4]Выполненные работы 2018 г.'!$GW$83</f>
        <v>165.02</v>
      </c>
      <c r="F89" s="1">
        <f>F84</f>
        <v>305.60000000000002</v>
      </c>
    </row>
    <row r="90" spans="1:22" x14ac:dyDescent="0.25">
      <c r="A90" s="6" t="s">
        <v>150</v>
      </c>
      <c r="B90" s="1" t="s">
        <v>58</v>
      </c>
      <c r="C90" s="1" t="s">
        <v>7</v>
      </c>
      <c r="D90" s="1" t="s">
        <v>151</v>
      </c>
    </row>
    <row r="91" spans="1:22" x14ac:dyDescent="0.25">
      <c r="A91" s="6" t="s">
        <v>152</v>
      </c>
      <c r="B91" s="1" t="s">
        <v>3</v>
      </c>
      <c r="C91" s="1" t="s">
        <v>7</v>
      </c>
      <c r="D91" s="1" t="s">
        <v>146</v>
      </c>
    </row>
    <row r="92" spans="1:22" x14ac:dyDescent="0.25">
      <c r="A92" s="6" t="s">
        <v>153</v>
      </c>
      <c r="B92" s="1" t="s">
        <v>63</v>
      </c>
      <c r="C92" s="1" t="s">
        <v>15</v>
      </c>
      <c r="D92" s="8">
        <f>E89/F89</f>
        <v>0.53998691099476437</v>
      </c>
    </row>
    <row r="93" spans="1:22" s="5" customFormat="1" ht="63" x14ac:dyDescent="0.25">
      <c r="A93" s="18" t="s">
        <v>154</v>
      </c>
      <c r="B93" s="3" t="s">
        <v>50</v>
      </c>
      <c r="C93" s="3" t="s">
        <v>7</v>
      </c>
      <c r="D93" s="3" t="s">
        <v>155</v>
      </c>
      <c r="E93" s="19"/>
      <c r="F93" s="19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6" t="s">
        <v>156</v>
      </c>
      <c r="B94" s="1" t="s">
        <v>53</v>
      </c>
      <c r="C94" s="1" t="s">
        <v>15</v>
      </c>
      <c r="D94" s="7">
        <f>E95+E99+E103+E107+E111+E115+E119+E123+E127+E131+E135+E139+E147+E143</f>
        <v>20673.629999999997</v>
      </c>
    </row>
    <row r="95" spans="1:22" ht="31.5" x14ac:dyDescent="0.25">
      <c r="A95" s="6" t="s">
        <v>157</v>
      </c>
      <c r="B95" s="1" t="s">
        <v>55</v>
      </c>
      <c r="C95" s="1" t="s">
        <v>7</v>
      </c>
      <c r="D95" s="1" t="s">
        <v>158</v>
      </c>
      <c r="E95" s="15">
        <v>0</v>
      </c>
    </row>
    <row r="96" spans="1:22" x14ac:dyDescent="0.25">
      <c r="A96" s="6" t="s">
        <v>159</v>
      </c>
      <c r="B96" s="1" t="s">
        <v>58</v>
      </c>
      <c r="C96" s="1" t="s">
        <v>7</v>
      </c>
      <c r="D96" s="1" t="s">
        <v>137</v>
      </c>
    </row>
    <row r="97" spans="1:5" x14ac:dyDescent="0.25">
      <c r="A97" s="6" t="s">
        <v>160</v>
      </c>
      <c r="B97" s="1" t="s">
        <v>3</v>
      </c>
      <c r="C97" s="1" t="s">
        <v>7</v>
      </c>
      <c r="D97" s="1" t="s">
        <v>61</v>
      </c>
    </row>
    <row r="98" spans="1:5" x14ac:dyDescent="0.25">
      <c r="A98" s="6" t="s">
        <v>161</v>
      </c>
      <c r="B98" s="1" t="s">
        <v>63</v>
      </c>
      <c r="C98" s="1" t="s">
        <v>15</v>
      </c>
      <c r="D98" s="8">
        <f>E95/E2</f>
        <v>0</v>
      </c>
    </row>
    <row r="99" spans="1:5" ht="31.5" x14ac:dyDescent="0.25">
      <c r="A99" s="6" t="s">
        <v>162</v>
      </c>
      <c r="B99" s="1" t="s">
        <v>55</v>
      </c>
      <c r="C99" s="1" t="s">
        <v>7</v>
      </c>
      <c r="D99" s="1" t="s">
        <v>163</v>
      </c>
      <c r="E99" s="16">
        <v>1785.6</v>
      </c>
    </row>
    <row r="100" spans="1:5" x14ac:dyDescent="0.25">
      <c r="A100" s="6" t="s">
        <v>164</v>
      </c>
      <c r="B100" s="1" t="s">
        <v>58</v>
      </c>
      <c r="C100" s="1" t="s">
        <v>7</v>
      </c>
      <c r="D100" s="1" t="s">
        <v>165</v>
      </c>
    </row>
    <row r="101" spans="1:5" x14ac:dyDescent="0.25">
      <c r="A101" s="6" t="s">
        <v>166</v>
      </c>
      <c r="B101" s="1" t="s">
        <v>3</v>
      </c>
      <c r="C101" s="1" t="s">
        <v>7</v>
      </c>
      <c r="D101" s="1" t="s">
        <v>61</v>
      </c>
    </row>
    <row r="102" spans="1:5" x14ac:dyDescent="0.25">
      <c r="A102" s="6" t="s">
        <v>167</v>
      </c>
      <c r="B102" s="1" t="s">
        <v>63</v>
      </c>
      <c r="C102" s="1" t="s">
        <v>15</v>
      </c>
      <c r="D102" s="8">
        <f>E99/E2</f>
        <v>1.4309985574611315</v>
      </c>
    </row>
    <row r="103" spans="1:5" ht="31.5" x14ac:dyDescent="0.25">
      <c r="A103" s="6" t="s">
        <v>168</v>
      </c>
      <c r="B103" s="1" t="s">
        <v>55</v>
      </c>
      <c r="C103" s="1" t="s">
        <v>7</v>
      </c>
      <c r="D103" s="1" t="s">
        <v>169</v>
      </c>
      <c r="E103" s="16">
        <v>856.86</v>
      </c>
    </row>
    <row r="104" spans="1:5" x14ac:dyDescent="0.25">
      <c r="A104" s="6" t="s">
        <v>170</v>
      </c>
      <c r="B104" s="1" t="s">
        <v>58</v>
      </c>
      <c r="C104" s="1" t="s">
        <v>7</v>
      </c>
      <c r="D104" s="1" t="s">
        <v>171</v>
      </c>
    </row>
    <row r="105" spans="1:5" x14ac:dyDescent="0.25">
      <c r="A105" s="6" t="s">
        <v>172</v>
      </c>
      <c r="B105" s="1" t="s">
        <v>3</v>
      </c>
      <c r="C105" s="1" t="s">
        <v>7</v>
      </c>
      <c r="D105" s="1" t="s">
        <v>61</v>
      </c>
    </row>
    <row r="106" spans="1:5" x14ac:dyDescent="0.25">
      <c r="A106" s="6" t="s">
        <v>173</v>
      </c>
      <c r="B106" s="1" t="s">
        <v>63</v>
      </c>
      <c r="C106" s="1" t="s">
        <v>15</v>
      </c>
      <c r="D106" s="8">
        <f>E103/E2</f>
        <v>0.68669658599134475</v>
      </c>
    </row>
    <row r="107" spans="1:5" ht="31.5" x14ac:dyDescent="0.25">
      <c r="A107" s="6" t="s">
        <v>174</v>
      </c>
      <c r="B107" s="1" t="s">
        <v>55</v>
      </c>
      <c r="C107" s="1" t="s">
        <v>7</v>
      </c>
      <c r="D107" s="1" t="s">
        <v>175</v>
      </c>
      <c r="E107" s="15">
        <v>6569.77</v>
      </c>
    </row>
    <row r="108" spans="1:5" x14ac:dyDescent="0.25">
      <c r="A108" s="6" t="s">
        <v>176</v>
      </c>
      <c r="B108" s="1" t="s">
        <v>58</v>
      </c>
      <c r="C108" s="1" t="s">
        <v>7</v>
      </c>
      <c r="D108" s="1" t="s">
        <v>83</v>
      </c>
    </row>
    <row r="109" spans="1:5" x14ac:dyDescent="0.25">
      <c r="A109" s="6" t="s">
        <v>177</v>
      </c>
      <c r="B109" s="1" t="s">
        <v>3</v>
      </c>
      <c r="C109" s="1" t="s">
        <v>7</v>
      </c>
      <c r="D109" s="1" t="s">
        <v>61</v>
      </c>
    </row>
    <row r="110" spans="1:5" x14ac:dyDescent="0.25">
      <c r="A110" s="6" t="s">
        <v>178</v>
      </c>
      <c r="B110" s="1" t="s">
        <v>63</v>
      </c>
      <c r="C110" s="1" t="s">
        <v>15</v>
      </c>
      <c r="D110" s="8">
        <f>E107/E2</f>
        <v>5.265082545279693</v>
      </c>
    </row>
    <row r="111" spans="1:5" ht="47.25" x14ac:dyDescent="0.25">
      <c r="A111" s="6" t="s">
        <v>179</v>
      </c>
      <c r="B111" s="1" t="s">
        <v>55</v>
      </c>
      <c r="C111" s="1" t="s">
        <v>7</v>
      </c>
      <c r="D111" s="1" t="s">
        <v>180</v>
      </c>
      <c r="E111" s="15">
        <f>2704.23+2453.59</f>
        <v>5157.82</v>
      </c>
    </row>
    <row r="112" spans="1:5" x14ac:dyDescent="0.25">
      <c r="A112" s="6" t="s">
        <v>181</v>
      </c>
      <c r="B112" s="1" t="s">
        <v>58</v>
      </c>
      <c r="C112" s="1" t="s">
        <v>7</v>
      </c>
      <c r="D112" s="1" t="s">
        <v>182</v>
      </c>
    </row>
    <row r="113" spans="1:5" x14ac:dyDescent="0.25">
      <c r="A113" s="6" t="s">
        <v>183</v>
      </c>
      <c r="B113" s="1" t="s">
        <v>3</v>
      </c>
      <c r="C113" s="1" t="s">
        <v>7</v>
      </c>
      <c r="D113" s="1" t="s">
        <v>61</v>
      </c>
    </row>
    <row r="114" spans="1:5" x14ac:dyDescent="0.25">
      <c r="A114" s="6" t="s">
        <v>184</v>
      </c>
      <c r="B114" s="1" t="s">
        <v>63</v>
      </c>
      <c r="C114" s="1" t="s">
        <v>15</v>
      </c>
      <c r="D114" s="8">
        <f>E111/E2</f>
        <v>4.133531014585671</v>
      </c>
    </row>
    <row r="115" spans="1:5" ht="31.5" x14ac:dyDescent="0.25">
      <c r="A115" s="6" t="s">
        <v>185</v>
      </c>
      <c r="B115" s="1" t="s">
        <v>55</v>
      </c>
      <c r="C115" s="1" t="s">
        <v>7</v>
      </c>
      <c r="D115" s="1" t="s">
        <v>186</v>
      </c>
      <c r="E115" s="19">
        <v>2125</v>
      </c>
    </row>
    <row r="116" spans="1:5" x14ac:dyDescent="0.25">
      <c r="A116" s="6" t="s">
        <v>187</v>
      </c>
      <c r="B116" s="1" t="s">
        <v>58</v>
      </c>
      <c r="C116" s="1" t="s">
        <v>7</v>
      </c>
      <c r="D116" s="1" t="s">
        <v>77</v>
      </c>
    </row>
    <row r="117" spans="1:5" x14ac:dyDescent="0.25">
      <c r="A117" s="6" t="s">
        <v>188</v>
      </c>
      <c r="B117" s="1" t="s">
        <v>3</v>
      </c>
      <c r="C117" s="1" t="s">
        <v>7</v>
      </c>
      <c r="D117" s="1" t="s">
        <v>61</v>
      </c>
    </row>
    <row r="118" spans="1:5" x14ac:dyDescent="0.25">
      <c r="A118" s="6" t="s">
        <v>189</v>
      </c>
      <c r="B118" s="1" t="s">
        <v>63</v>
      </c>
      <c r="C118" s="1" t="s">
        <v>15</v>
      </c>
      <c r="D118" s="8">
        <f>E115/E2</f>
        <v>1.7029972752043598</v>
      </c>
    </row>
    <row r="119" spans="1:5" ht="31.5" x14ac:dyDescent="0.25">
      <c r="A119" s="6" t="s">
        <v>190</v>
      </c>
      <c r="B119" s="1" t="s">
        <v>55</v>
      </c>
      <c r="C119" s="1" t="s">
        <v>7</v>
      </c>
      <c r="D119" s="1" t="s">
        <v>191</v>
      </c>
      <c r="E119" s="16">
        <v>1541.03</v>
      </c>
    </row>
    <row r="120" spans="1:5" x14ac:dyDescent="0.25">
      <c r="A120" s="6" t="s">
        <v>192</v>
      </c>
      <c r="B120" s="1" t="s">
        <v>58</v>
      </c>
      <c r="C120" s="1" t="s">
        <v>7</v>
      </c>
      <c r="D120" s="1" t="s">
        <v>112</v>
      </c>
    </row>
    <row r="121" spans="1:5" x14ac:dyDescent="0.25">
      <c r="A121" s="6" t="s">
        <v>193</v>
      </c>
      <c r="B121" s="1" t="s">
        <v>3</v>
      </c>
      <c r="C121" s="1" t="s">
        <v>7</v>
      </c>
      <c r="D121" s="1" t="s">
        <v>61</v>
      </c>
    </row>
    <row r="122" spans="1:5" x14ac:dyDescent="0.25">
      <c r="A122" s="6" t="s">
        <v>194</v>
      </c>
      <c r="B122" s="1" t="s">
        <v>63</v>
      </c>
      <c r="C122" s="1" t="s">
        <v>15</v>
      </c>
      <c r="D122" s="8">
        <f>E119/E2</f>
        <v>1.2349975957685526</v>
      </c>
    </row>
    <row r="123" spans="1:5" ht="31.5" x14ac:dyDescent="0.25">
      <c r="A123" s="6" t="s">
        <v>195</v>
      </c>
      <c r="B123" s="1" t="s">
        <v>55</v>
      </c>
      <c r="C123" s="1" t="s">
        <v>7</v>
      </c>
      <c r="D123" s="1" t="s">
        <v>196</v>
      </c>
      <c r="E123" s="16">
        <v>1125.52</v>
      </c>
    </row>
    <row r="124" spans="1:5" x14ac:dyDescent="0.25">
      <c r="A124" s="6" t="s">
        <v>197</v>
      </c>
      <c r="B124" s="1" t="s">
        <v>58</v>
      </c>
      <c r="C124" s="1" t="s">
        <v>7</v>
      </c>
      <c r="D124" s="1" t="s">
        <v>83</v>
      </c>
    </row>
    <row r="125" spans="1:5" x14ac:dyDescent="0.25">
      <c r="A125" s="6" t="s">
        <v>198</v>
      </c>
      <c r="B125" s="1" t="s">
        <v>3</v>
      </c>
      <c r="C125" s="1" t="s">
        <v>7</v>
      </c>
      <c r="D125" s="1" t="s">
        <v>61</v>
      </c>
    </row>
    <row r="126" spans="1:5" x14ac:dyDescent="0.25">
      <c r="A126" s="6" t="s">
        <v>199</v>
      </c>
      <c r="B126" s="1" t="s">
        <v>63</v>
      </c>
      <c r="C126" s="1" t="s">
        <v>15</v>
      </c>
      <c r="D126" s="8">
        <f>E123/E2</f>
        <v>0.90200352620612279</v>
      </c>
    </row>
    <row r="127" spans="1:5" ht="31.5" x14ac:dyDescent="0.25">
      <c r="A127" s="6" t="s">
        <v>200</v>
      </c>
      <c r="B127" s="1" t="s">
        <v>55</v>
      </c>
      <c r="C127" s="1" t="s">
        <v>7</v>
      </c>
      <c r="D127" s="1" t="s">
        <v>201</v>
      </c>
      <c r="E127" s="16">
        <v>426</v>
      </c>
    </row>
    <row r="128" spans="1:5" x14ac:dyDescent="0.25">
      <c r="A128" s="6" t="s">
        <v>202</v>
      </c>
      <c r="B128" s="1" t="s">
        <v>58</v>
      </c>
      <c r="C128" s="1" t="s">
        <v>7</v>
      </c>
      <c r="D128" s="1" t="s">
        <v>77</v>
      </c>
    </row>
    <row r="129" spans="1:6" x14ac:dyDescent="0.25">
      <c r="A129" s="6" t="s">
        <v>203</v>
      </c>
      <c r="B129" s="1" t="s">
        <v>3</v>
      </c>
      <c r="C129" s="1" t="s">
        <v>7</v>
      </c>
      <c r="D129" s="1" t="s">
        <v>61</v>
      </c>
    </row>
    <row r="130" spans="1:6" x14ac:dyDescent="0.25">
      <c r="A130" s="6" t="s">
        <v>204</v>
      </c>
      <c r="B130" s="1" t="s">
        <v>63</v>
      </c>
      <c r="C130" s="1" t="s">
        <v>15</v>
      </c>
      <c r="D130" s="8">
        <f>E127/E2</f>
        <v>0.34140086552332105</v>
      </c>
    </row>
    <row r="131" spans="1:6" ht="31.5" x14ac:dyDescent="0.25">
      <c r="A131" s="6" t="s">
        <v>205</v>
      </c>
      <c r="B131" s="1" t="s">
        <v>55</v>
      </c>
      <c r="C131" s="1" t="s">
        <v>7</v>
      </c>
      <c r="D131" s="8" t="s">
        <v>206</v>
      </c>
      <c r="E131" s="19">
        <v>0</v>
      </c>
    </row>
    <row r="132" spans="1:6" x14ac:dyDescent="0.25">
      <c r="A132" s="6" t="s">
        <v>207</v>
      </c>
      <c r="B132" s="1" t="s">
        <v>58</v>
      </c>
      <c r="C132" s="1" t="s">
        <v>7</v>
      </c>
      <c r="D132" s="8" t="s">
        <v>83</v>
      </c>
    </row>
    <row r="133" spans="1:6" x14ac:dyDescent="0.25">
      <c r="A133" s="6" t="s">
        <v>208</v>
      </c>
      <c r="B133" s="1" t="s">
        <v>3</v>
      </c>
      <c r="C133" s="1" t="s">
        <v>7</v>
      </c>
      <c r="D133" s="8" t="s">
        <v>61</v>
      </c>
    </row>
    <row r="134" spans="1:6" x14ac:dyDescent="0.25">
      <c r="A134" s="6" t="s">
        <v>209</v>
      </c>
      <c r="B134" s="1" t="s">
        <v>63</v>
      </c>
      <c r="C134" s="1" t="s">
        <v>15</v>
      </c>
      <c r="D134" s="8">
        <f>E131/E2</f>
        <v>0</v>
      </c>
    </row>
    <row r="135" spans="1:6" ht="31.5" x14ac:dyDescent="0.25">
      <c r="A135" s="6" t="s">
        <v>210</v>
      </c>
      <c r="B135" s="1" t="s">
        <v>55</v>
      </c>
      <c r="C135" s="1" t="s">
        <v>7</v>
      </c>
      <c r="D135" s="8" t="s">
        <v>211</v>
      </c>
      <c r="E135" s="19">
        <v>0</v>
      </c>
    </row>
    <row r="136" spans="1:6" x14ac:dyDescent="0.25">
      <c r="A136" s="6" t="s">
        <v>212</v>
      </c>
      <c r="B136" s="1" t="s">
        <v>58</v>
      </c>
      <c r="C136" s="1" t="s">
        <v>7</v>
      </c>
      <c r="D136" s="8" t="s">
        <v>112</v>
      </c>
    </row>
    <row r="137" spans="1:6" x14ac:dyDescent="0.25">
      <c r="A137" s="6" t="s">
        <v>213</v>
      </c>
      <c r="B137" s="1" t="s">
        <v>3</v>
      </c>
      <c r="C137" s="1" t="s">
        <v>7</v>
      </c>
      <c r="D137" s="8" t="s">
        <v>61</v>
      </c>
    </row>
    <row r="138" spans="1:6" x14ac:dyDescent="0.25">
      <c r="A138" s="6" t="s">
        <v>214</v>
      </c>
      <c r="B138" s="1" t="s">
        <v>63</v>
      </c>
      <c r="C138" s="1" t="s">
        <v>15</v>
      </c>
      <c r="D138" s="8">
        <f>E135/E2</f>
        <v>0</v>
      </c>
    </row>
    <row r="139" spans="1:6" ht="31.5" x14ac:dyDescent="0.25">
      <c r="A139" s="6" t="s">
        <v>215</v>
      </c>
      <c r="B139" s="1" t="s">
        <v>55</v>
      </c>
      <c r="C139" s="1" t="s">
        <v>7</v>
      </c>
      <c r="D139" s="8" t="s">
        <v>216</v>
      </c>
      <c r="E139" s="19">
        <v>0</v>
      </c>
    </row>
    <row r="140" spans="1:6" x14ac:dyDescent="0.25">
      <c r="A140" s="6" t="s">
        <v>217</v>
      </c>
      <c r="B140" s="1" t="s">
        <v>58</v>
      </c>
      <c r="C140" s="1" t="s">
        <v>7</v>
      </c>
      <c r="D140" s="8" t="s">
        <v>112</v>
      </c>
    </row>
    <row r="141" spans="1:6" x14ac:dyDescent="0.25">
      <c r="A141" s="6" t="s">
        <v>218</v>
      </c>
      <c r="B141" s="1" t="s">
        <v>3</v>
      </c>
      <c r="C141" s="1" t="s">
        <v>7</v>
      </c>
      <c r="D141" s="8" t="s">
        <v>61</v>
      </c>
    </row>
    <row r="142" spans="1:6" x14ac:dyDescent="0.25">
      <c r="A142" s="6" t="s">
        <v>219</v>
      </c>
      <c r="B142" s="1" t="s">
        <v>63</v>
      </c>
      <c r="C142" s="1" t="s">
        <v>15</v>
      </c>
      <c r="D142" s="8">
        <f>E139/E2</f>
        <v>0</v>
      </c>
    </row>
    <row r="143" spans="1:6" ht="31.5" x14ac:dyDescent="0.25">
      <c r="A143" s="6"/>
      <c r="B143" s="1" t="s">
        <v>55</v>
      </c>
      <c r="C143" s="1" t="s">
        <v>7</v>
      </c>
      <c r="D143" s="8" t="s">
        <v>364</v>
      </c>
      <c r="E143" s="19">
        <v>1086.03</v>
      </c>
      <c r="F143" s="10"/>
    </row>
    <row r="144" spans="1:6" x14ac:dyDescent="0.25">
      <c r="A144" s="6"/>
      <c r="B144" s="1" t="s">
        <v>58</v>
      </c>
      <c r="C144" s="1" t="s">
        <v>7</v>
      </c>
      <c r="D144" s="8" t="s">
        <v>112</v>
      </c>
    </row>
    <row r="145" spans="1:7" x14ac:dyDescent="0.25">
      <c r="A145" s="6"/>
      <c r="B145" s="1" t="s">
        <v>3</v>
      </c>
      <c r="C145" s="1" t="s">
        <v>7</v>
      </c>
      <c r="D145" s="8" t="s">
        <v>61</v>
      </c>
    </row>
    <row r="146" spans="1:7" x14ac:dyDescent="0.25">
      <c r="A146" s="6"/>
      <c r="B146" s="1" t="s">
        <v>63</v>
      </c>
      <c r="C146" s="1" t="s">
        <v>15</v>
      </c>
      <c r="D146" s="8">
        <f>E143/E2</f>
        <v>0.87035582625420738</v>
      </c>
      <c r="F146" s="10"/>
    </row>
    <row r="147" spans="1:7" ht="31.5" x14ac:dyDescent="0.25">
      <c r="A147" s="6" t="s">
        <v>220</v>
      </c>
      <c r="B147" s="1" t="s">
        <v>55</v>
      </c>
      <c r="C147" s="1" t="s">
        <v>7</v>
      </c>
      <c r="D147" s="1" t="s">
        <v>221</v>
      </c>
      <c r="F147" s="11"/>
      <c r="G147" s="12"/>
    </row>
    <row r="148" spans="1:7" x14ac:dyDescent="0.25">
      <c r="A148" s="6" t="s">
        <v>222</v>
      </c>
      <c r="B148" s="1" t="s">
        <v>58</v>
      </c>
      <c r="C148" s="1" t="s">
        <v>7</v>
      </c>
      <c r="D148" s="1" t="s">
        <v>112</v>
      </c>
      <c r="F148" s="10"/>
    </row>
    <row r="149" spans="1:7" x14ac:dyDescent="0.25">
      <c r="A149" s="6" t="s">
        <v>223</v>
      </c>
      <c r="B149" s="1" t="s">
        <v>3</v>
      </c>
      <c r="C149" s="1" t="s">
        <v>7</v>
      </c>
      <c r="D149" s="1" t="s">
        <v>61</v>
      </c>
      <c r="F149" s="10"/>
    </row>
    <row r="150" spans="1:7" x14ac:dyDescent="0.25">
      <c r="A150" s="6" t="s">
        <v>224</v>
      </c>
      <c r="B150" s="1" t="s">
        <v>63</v>
      </c>
      <c r="C150" s="1" t="s">
        <v>15</v>
      </c>
      <c r="D150" s="8">
        <f>E147/E2</f>
        <v>0</v>
      </c>
    </row>
    <row r="151" spans="1:7" ht="47.25" x14ac:dyDescent="0.25">
      <c r="A151" s="18" t="s">
        <v>225</v>
      </c>
      <c r="B151" s="3" t="s">
        <v>50</v>
      </c>
      <c r="C151" s="3" t="s">
        <v>7</v>
      </c>
      <c r="D151" s="3" t="s">
        <v>226</v>
      </c>
    </row>
    <row r="152" spans="1:7" x14ac:dyDescent="0.25">
      <c r="A152" s="6" t="s">
        <v>227</v>
      </c>
      <c r="B152" s="1" t="s">
        <v>53</v>
      </c>
      <c r="C152" s="1" t="s">
        <v>15</v>
      </c>
      <c r="D152" s="7">
        <f>E153+E161+E165+E169+E173+E177+E181+E185+E189+E193</f>
        <v>51221.729341599996</v>
      </c>
    </row>
    <row r="153" spans="1:7" ht="31.5" x14ac:dyDescent="0.25">
      <c r="A153" s="6" t="s">
        <v>228</v>
      </c>
      <c r="B153" s="1" t="s">
        <v>55</v>
      </c>
      <c r="C153" s="1" t="s">
        <v>7</v>
      </c>
      <c r="D153" s="1" t="s">
        <v>229</v>
      </c>
      <c r="E153" s="16">
        <f>('[2]гук(2016)'!$GZ$39+'[2]гук(2016)'!$GZ$43)*12*'[2]гук(2016)'!$GZ$4</f>
        <v>4932.0193416000002</v>
      </c>
      <c r="F153" s="19">
        <v>1</v>
      </c>
    </row>
    <row r="154" spans="1:7" x14ac:dyDescent="0.25">
      <c r="A154" s="6" t="s">
        <v>230</v>
      </c>
      <c r="B154" s="1" t="s">
        <v>58</v>
      </c>
      <c r="C154" s="1" t="s">
        <v>7</v>
      </c>
      <c r="D154" s="1" t="s">
        <v>231</v>
      </c>
    </row>
    <row r="155" spans="1:7" x14ac:dyDescent="0.25">
      <c r="A155" s="6" t="s">
        <v>232</v>
      </c>
      <c r="B155" s="1" t="s">
        <v>3</v>
      </c>
      <c r="C155" s="1" t="s">
        <v>7</v>
      </c>
      <c r="D155" s="1" t="s">
        <v>135</v>
      </c>
    </row>
    <row r="156" spans="1:7" x14ac:dyDescent="0.25">
      <c r="A156" s="6" t="s">
        <v>233</v>
      </c>
      <c r="B156" s="1" t="s">
        <v>63</v>
      </c>
      <c r="C156" s="1" t="s">
        <v>15</v>
      </c>
      <c r="D156" s="8">
        <f>E153/F153</f>
        <v>4932.0193416000002</v>
      </c>
    </row>
    <row r="157" spans="1:7" ht="31.5" x14ac:dyDescent="0.25">
      <c r="A157" s="6" t="s">
        <v>228</v>
      </c>
      <c r="B157" s="1" t="s">
        <v>55</v>
      </c>
      <c r="C157" s="1" t="s">
        <v>7</v>
      </c>
      <c r="D157" s="1" t="s">
        <v>363</v>
      </c>
      <c r="E157" s="19">
        <v>1973.7270000000001</v>
      </c>
      <c r="F157" s="19">
        <v>1</v>
      </c>
    </row>
    <row r="158" spans="1:7" x14ac:dyDescent="0.25">
      <c r="A158" s="6" t="s">
        <v>230</v>
      </c>
      <c r="B158" s="1" t="s">
        <v>58</v>
      </c>
      <c r="C158" s="1" t="s">
        <v>7</v>
      </c>
      <c r="D158" s="1" t="s">
        <v>231</v>
      </c>
    </row>
    <row r="159" spans="1:7" x14ac:dyDescent="0.25">
      <c r="A159" s="6" t="s">
        <v>232</v>
      </c>
      <c r="B159" s="1" t="s">
        <v>3</v>
      </c>
      <c r="C159" s="1" t="s">
        <v>7</v>
      </c>
      <c r="D159" s="1" t="s">
        <v>135</v>
      </c>
    </row>
    <row r="160" spans="1:7" x14ac:dyDescent="0.25">
      <c r="A160" s="6" t="s">
        <v>233</v>
      </c>
      <c r="B160" s="1" t="s">
        <v>63</v>
      </c>
      <c r="C160" s="1" t="s">
        <v>15</v>
      </c>
      <c r="D160" s="8">
        <f>E157/F157</f>
        <v>1973.7270000000001</v>
      </c>
    </row>
    <row r="161" spans="1:5" ht="31.5" x14ac:dyDescent="0.25">
      <c r="A161" s="6" t="s">
        <v>234</v>
      </c>
      <c r="B161" s="1" t="s">
        <v>55</v>
      </c>
      <c r="C161" s="1" t="s">
        <v>7</v>
      </c>
      <c r="D161" s="1" t="s">
        <v>235</v>
      </c>
      <c r="E161" s="19">
        <v>2322.38</v>
      </c>
    </row>
    <row r="162" spans="1:5" x14ac:dyDescent="0.25">
      <c r="A162" s="6" t="s">
        <v>236</v>
      </c>
      <c r="B162" s="1" t="s">
        <v>58</v>
      </c>
      <c r="C162" s="1" t="s">
        <v>7</v>
      </c>
      <c r="D162" s="1" t="s">
        <v>112</v>
      </c>
    </row>
    <row r="163" spans="1:5" x14ac:dyDescent="0.25">
      <c r="A163" s="6" t="s">
        <v>237</v>
      </c>
      <c r="B163" s="1" t="s">
        <v>3</v>
      </c>
      <c r="C163" s="1" t="s">
        <v>7</v>
      </c>
      <c r="D163" s="1" t="s">
        <v>61</v>
      </c>
    </row>
    <row r="164" spans="1:5" x14ac:dyDescent="0.25">
      <c r="A164" s="6" t="s">
        <v>238</v>
      </c>
      <c r="B164" s="1" t="s">
        <v>63</v>
      </c>
      <c r="C164" s="1" t="s">
        <v>15</v>
      </c>
      <c r="D164" s="8">
        <f>E161/E2</f>
        <v>1.8611796762301653</v>
      </c>
    </row>
    <row r="165" spans="1:5" ht="31.5" x14ac:dyDescent="0.25">
      <c r="A165" s="6" t="s">
        <v>239</v>
      </c>
      <c r="B165" s="1" t="s">
        <v>55</v>
      </c>
      <c r="C165" s="1" t="s">
        <v>7</v>
      </c>
      <c r="D165" s="1" t="s">
        <v>240</v>
      </c>
      <c r="E165" s="19">
        <v>0</v>
      </c>
    </row>
    <row r="166" spans="1:5" x14ac:dyDescent="0.25">
      <c r="A166" s="6" t="s">
        <v>241</v>
      </c>
      <c r="B166" s="1" t="s">
        <v>58</v>
      </c>
      <c r="C166" s="1" t="s">
        <v>7</v>
      </c>
      <c r="D166" s="1" t="s">
        <v>112</v>
      </c>
    </row>
    <row r="167" spans="1:5" x14ac:dyDescent="0.25">
      <c r="A167" s="6" t="s">
        <v>242</v>
      </c>
      <c r="B167" s="1" t="s">
        <v>3</v>
      </c>
      <c r="C167" s="1" t="s">
        <v>7</v>
      </c>
      <c r="D167" s="1" t="s">
        <v>61</v>
      </c>
    </row>
    <row r="168" spans="1:5" x14ac:dyDescent="0.25">
      <c r="A168" s="6" t="s">
        <v>243</v>
      </c>
      <c r="B168" s="1" t="s">
        <v>63</v>
      </c>
      <c r="C168" s="1" t="s">
        <v>15</v>
      </c>
      <c r="D168" s="8">
        <f>E165/E2</f>
        <v>0</v>
      </c>
    </row>
    <row r="169" spans="1:5" ht="31.5" x14ac:dyDescent="0.25">
      <c r="A169" s="6" t="s">
        <v>244</v>
      </c>
      <c r="B169" s="1" t="s">
        <v>55</v>
      </c>
      <c r="C169" s="1" t="s">
        <v>7</v>
      </c>
      <c r="D169" s="1" t="s">
        <v>245</v>
      </c>
      <c r="E169" s="19">
        <v>73.44</v>
      </c>
    </row>
    <row r="170" spans="1:5" x14ac:dyDescent="0.25">
      <c r="A170" s="6" t="s">
        <v>246</v>
      </c>
      <c r="B170" s="1" t="s">
        <v>58</v>
      </c>
      <c r="C170" s="1" t="s">
        <v>7</v>
      </c>
      <c r="D170" s="1" t="s">
        <v>112</v>
      </c>
    </row>
    <row r="171" spans="1:5" x14ac:dyDescent="0.25">
      <c r="A171" s="6" t="s">
        <v>247</v>
      </c>
      <c r="B171" s="1" t="s">
        <v>3</v>
      </c>
      <c r="C171" s="1" t="s">
        <v>7</v>
      </c>
      <c r="D171" s="1" t="s">
        <v>61</v>
      </c>
    </row>
    <row r="172" spans="1:5" x14ac:dyDescent="0.25">
      <c r="A172" s="6" t="s">
        <v>248</v>
      </c>
      <c r="B172" s="1" t="s">
        <v>63</v>
      </c>
      <c r="C172" s="1" t="s">
        <v>15</v>
      </c>
      <c r="D172" s="8">
        <f>E169/E2</f>
        <v>5.8855585831062672E-2</v>
      </c>
    </row>
    <row r="173" spans="1:5" ht="31.5" x14ac:dyDescent="0.25">
      <c r="A173" s="6" t="s">
        <v>249</v>
      </c>
      <c r="B173" s="1" t="s">
        <v>55</v>
      </c>
      <c r="C173" s="1" t="s">
        <v>7</v>
      </c>
      <c r="D173" s="1" t="s">
        <v>250</v>
      </c>
      <c r="E173" s="19">
        <v>1459.15</v>
      </c>
    </row>
    <row r="174" spans="1:5" x14ac:dyDescent="0.25">
      <c r="A174" s="6" t="s">
        <v>251</v>
      </c>
      <c r="B174" s="1" t="s">
        <v>58</v>
      </c>
      <c r="C174" s="1" t="s">
        <v>7</v>
      </c>
      <c r="D174" s="1" t="s">
        <v>112</v>
      </c>
    </row>
    <row r="175" spans="1:5" x14ac:dyDescent="0.25">
      <c r="A175" s="6" t="s">
        <v>252</v>
      </c>
      <c r="B175" s="1" t="s">
        <v>3</v>
      </c>
      <c r="C175" s="1" t="s">
        <v>7</v>
      </c>
      <c r="D175" s="1" t="s">
        <v>61</v>
      </c>
    </row>
    <row r="176" spans="1:5" x14ac:dyDescent="0.25">
      <c r="A176" s="6" t="s">
        <v>253</v>
      </c>
      <c r="B176" s="1" t="s">
        <v>63</v>
      </c>
      <c r="C176" s="1" t="s">
        <v>15</v>
      </c>
      <c r="D176" s="8">
        <f>E173/E2</f>
        <v>1.1693781054656196</v>
      </c>
    </row>
    <row r="177" spans="1:6" ht="31.5" x14ac:dyDescent="0.25">
      <c r="A177" s="6"/>
      <c r="B177" s="1" t="s">
        <v>55</v>
      </c>
      <c r="C177" s="1" t="s">
        <v>7</v>
      </c>
      <c r="D177" s="1" t="s">
        <v>360</v>
      </c>
      <c r="E177" s="19">
        <v>2096.0700000000002</v>
      </c>
    </row>
    <row r="178" spans="1:6" x14ac:dyDescent="0.25">
      <c r="A178" s="6"/>
      <c r="B178" s="1" t="s">
        <v>58</v>
      </c>
      <c r="C178" s="1" t="s">
        <v>7</v>
      </c>
      <c r="D178" s="1" t="s">
        <v>112</v>
      </c>
    </row>
    <row r="179" spans="1:6" x14ac:dyDescent="0.25">
      <c r="A179" s="6"/>
      <c r="B179" s="1" t="s">
        <v>3</v>
      </c>
      <c r="C179" s="1" t="s">
        <v>7</v>
      </c>
      <c r="D179" s="1" t="s">
        <v>61</v>
      </c>
    </row>
    <row r="180" spans="1:6" x14ac:dyDescent="0.25">
      <c r="A180" s="6"/>
      <c r="B180" s="1" t="s">
        <v>63</v>
      </c>
      <c r="C180" s="1" t="s">
        <v>15</v>
      </c>
      <c r="D180" s="8">
        <f>E177/E2</f>
        <v>1.6798124699471071</v>
      </c>
    </row>
    <row r="181" spans="1:6" ht="31.5" x14ac:dyDescent="0.25">
      <c r="A181" s="6" t="s">
        <v>254</v>
      </c>
      <c r="B181" s="1" t="s">
        <v>55</v>
      </c>
      <c r="C181" s="1" t="s">
        <v>7</v>
      </c>
      <c r="D181" s="1" t="s">
        <v>255</v>
      </c>
      <c r="E181" s="19">
        <v>0</v>
      </c>
    </row>
    <row r="182" spans="1:6" x14ac:dyDescent="0.25">
      <c r="A182" s="6" t="s">
        <v>256</v>
      </c>
      <c r="B182" s="1" t="s">
        <v>58</v>
      </c>
      <c r="C182" s="1" t="s">
        <v>7</v>
      </c>
      <c r="D182" s="1" t="s">
        <v>112</v>
      </c>
    </row>
    <row r="183" spans="1:6" x14ac:dyDescent="0.25">
      <c r="A183" s="6" t="s">
        <v>257</v>
      </c>
      <c r="B183" s="1" t="s">
        <v>3</v>
      </c>
      <c r="C183" s="1" t="s">
        <v>7</v>
      </c>
      <c r="D183" s="1" t="s">
        <v>61</v>
      </c>
    </row>
    <row r="184" spans="1:6" x14ac:dyDescent="0.25">
      <c r="A184" s="6" t="s">
        <v>258</v>
      </c>
      <c r="B184" s="1" t="s">
        <v>63</v>
      </c>
      <c r="C184" s="1" t="s">
        <v>15</v>
      </c>
      <c r="D184" s="8">
        <f>E181/E2</f>
        <v>0</v>
      </c>
    </row>
    <row r="185" spans="1:6" ht="31.5" x14ac:dyDescent="0.25">
      <c r="A185" s="6" t="s">
        <v>259</v>
      </c>
      <c r="B185" s="1" t="s">
        <v>55</v>
      </c>
      <c r="C185" s="1" t="s">
        <v>7</v>
      </c>
      <c r="D185" s="1" t="s">
        <v>260</v>
      </c>
      <c r="E185" s="19">
        <v>5611.75</v>
      </c>
      <c r="F185" s="19" t="s">
        <v>261</v>
      </c>
    </row>
    <row r="186" spans="1:6" x14ac:dyDescent="0.25">
      <c r="A186" s="6" t="s">
        <v>262</v>
      </c>
      <c r="B186" s="1" t="s">
        <v>58</v>
      </c>
      <c r="C186" s="1" t="s">
        <v>7</v>
      </c>
      <c r="D186" s="1" t="s">
        <v>112</v>
      </c>
      <c r="F186" s="19" t="s">
        <v>61</v>
      </c>
    </row>
    <row r="187" spans="1:6" x14ac:dyDescent="0.25">
      <c r="A187" s="6" t="s">
        <v>263</v>
      </c>
      <c r="B187" s="1" t="s">
        <v>3</v>
      </c>
      <c r="C187" s="1" t="s">
        <v>7</v>
      </c>
      <c r="D187" s="1" t="s">
        <v>61</v>
      </c>
    </row>
    <row r="188" spans="1:6" x14ac:dyDescent="0.25">
      <c r="A188" s="6" t="s">
        <v>264</v>
      </c>
      <c r="B188" s="1" t="s">
        <v>63</v>
      </c>
      <c r="C188" s="1" t="s">
        <v>15</v>
      </c>
      <c r="D188" s="8">
        <f>E185/E2</f>
        <v>4.4973152748837952</v>
      </c>
    </row>
    <row r="189" spans="1:6" ht="31.5" x14ac:dyDescent="0.25">
      <c r="A189" s="6" t="s">
        <v>265</v>
      </c>
      <c r="B189" s="1" t="s">
        <v>55</v>
      </c>
      <c r="C189" s="1" t="s">
        <v>7</v>
      </c>
      <c r="D189" s="1" t="s">
        <v>266</v>
      </c>
      <c r="E189" s="19">
        <v>17936.169999999998</v>
      </c>
    </row>
    <row r="190" spans="1:6" x14ac:dyDescent="0.25">
      <c r="A190" s="6" t="s">
        <v>267</v>
      </c>
      <c r="B190" s="1" t="s">
        <v>58</v>
      </c>
      <c r="C190" s="1" t="s">
        <v>7</v>
      </c>
      <c r="D190" s="1" t="s">
        <v>112</v>
      </c>
    </row>
    <row r="191" spans="1:6" x14ac:dyDescent="0.25">
      <c r="A191" s="6" t="s">
        <v>268</v>
      </c>
      <c r="B191" s="1" t="s">
        <v>3</v>
      </c>
      <c r="C191" s="1" t="s">
        <v>7</v>
      </c>
      <c r="D191" s="1" t="s">
        <v>61</v>
      </c>
    </row>
    <row r="192" spans="1:6" x14ac:dyDescent="0.25">
      <c r="A192" s="6" t="s">
        <v>269</v>
      </c>
      <c r="B192" s="1" t="s">
        <v>63</v>
      </c>
      <c r="C192" s="1" t="s">
        <v>15</v>
      </c>
      <c r="D192" s="8">
        <f>E189/E2</f>
        <v>14.37423465298926</v>
      </c>
    </row>
    <row r="193" spans="1:6" ht="31.5" x14ac:dyDescent="0.25">
      <c r="A193" s="6"/>
      <c r="B193" s="1" t="s">
        <v>55</v>
      </c>
      <c r="C193" s="1" t="s">
        <v>7</v>
      </c>
      <c r="D193" s="8" t="s">
        <v>270</v>
      </c>
      <c r="E193" s="19">
        <v>16790.75</v>
      </c>
    </row>
    <row r="194" spans="1:6" x14ac:dyDescent="0.25">
      <c r="A194" s="6"/>
      <c r="B194" s="1" t="s">
        <v>58</v>
      </c>
      <c r="C194" s="1" t="s">
        <v>7</v>
      </c>
      <c r="D194" s="8" t="s">
        <v>112</v>
      </c>
    </row>
    <row r="195" spans="1:6" x14ac:dyDescent="0.25">
      <c r="A195" s="6"/>
      <c r="B195" s="1" t="s">
        <v>3</v>
      </c>
      <c r="C195" s="1" t="s">
        <v>7</v>
      </c>
      <c r="D195" s="8" t="s">
        <v>61</v>
      </c>
    </row>
    <row r="196" spans="1:6" x14ac:dyDescent="0.25">
      <c r="A196" s="6"/>
      <c r="B196" s="1" t="s">
        <v>63</v>
      </c>
      <c r="C196" s="1" t="s">
        <v>15</v>
      </c>
      <c r="D196" s="8">
        <f>E193/E2</f>
        <v>13.456283058182402</v>
      </c>
    </row>
    <row r="197" spans="1:6" ht="47.25" x14ac:dyDescent="0.25">
      <c r="A197" s="18" t="s">
        <v>271</v>
      </c>
      <c r="B197" s="3" t="s">
        <v>50</v>
      </c>
      <c r="C197" s="3" t="s">
        <v>7</v>
      </c>
      <c r="D197" s="3" t="s">
        <v>272</v>
      </c>
    </row>
    <row r="198" spans="1:6" ht="18.75" x14ac:dyDescent="0.25">
      <c r="A198" s="6" t="s">
        <v>273</v>
      </c>
      <c r="B198" s="1" t="s">
        <v>53</v>
      </c>
      <c r="C198" s="1" t="s">
        <v>15</v>
      </c>
      <c r="D198" s="1">
        <f>E199+E203+E207+E211+E215+E219+E223+E227+E231+E235</f>
        <v>3323.54</v>
      </c>
      <c r="F198" s="13"/>
    </row>
    <row r="199" spans="1:6" ht="31.5" x14ac:dyDescent="0.25">
      <c r="A199" s="6" t="s">
        <v>274</v>
      </c>
      <c r="B199" s="1" t="s">
        <v>55</v>
      </c>
      <c r="C199" s="1" t="s">
        <v>7</v>
      </c>
      <c r="D199" s="1" t="s">
        <v>275</v>
      </c>
      <c r="E199" s="19">
        <v>0</v>
      </c>
    </row>
    <row r="200" spans="1:6" x14ac:dyDescent="0.25">
      <c r="A200" s="6" t="s">
        <v>276</v>
      </c>
      <c r="B200" s="1" t="s">
        <v>58</v>
      </c>
      <c r="C200" s="1" t="s">
        <v>7</v>
      </c>
      <c r="D200" s="1" t="s">
        <v>112</v>
      </c>
    </row>
    <row r="201" spans="1:6" x14ac:dyDescent="0.25">
      <c r="A201" s="6" t="s">
        <v>277</v>
      </c>
      <c r="B201" s="1" t="s">
        <v>3</v>
      </c>
      <c r="C201" s="1" t="s">
        <v>7</v>
      </c>
      <c r="D201" s="1" t="s">
        <v>61</v>
      </c>
    </row>
    <row r="202" spans="1:6" x14ac:dyDescent="0.25">
      <c r="A202" s="6" t="s">
        <v>278</v>
      </c>
      <c r="B202" s="1" t="s">
        <v>63</v>
      </c>
      <c r="C202" s="1" t="s">
        <v>15</v>
      </c>
      <c r="D202" s="1">
        <v>0</v>
      </c>
    </row>
    <row r="203" spans="1:6" ht="31.5" x14ac:dyDescent="0.25">
      <c r="A203" s="6" t="s">
        <v>279</v>
      </c>
      <c r="B203" s="1" t="s">
        <v>55</v>
      </c>
      <c r="C203" s="1" t="s">
        <v>7</v>
      </c>
      <c r="D203" s="1" t="s">
        <v>280</v>
      </c>
      <c r="E203" s="19">
        <v>0</v>
      </c>
    </row>
    <row r="204" spans="1:6" x14ac:dyDescent="0.25">
      <c r="A204" s="6" t="s">
        <v>281</v>
      </c>
      <c r="B204" s="1" t="s">
        <v>58</v>
      </c>
      <c r="C204" s="1" t="s">
        <v>7</v>
      </c>
      <c r="D204" s="1" t="s">
        <v>112</v>
      </c>
    </row>
    <row r="205" spans="1:6" x14ac:dyDescent="0.25">
      <c r="A205" s="6" t="s">
        <v>282</v>
      </c>
      <c r="B205" s="1" t="s">
        <v>3</v>
      </c>
      <c r="C205" s="1" t="s">
        <v>7</v>
      </c>
      <c r="D205" s="1" t="s">
        <v>61</v>
      </c>
    </row>
    <row r="206" spans="1:6" x14ac:dyDescent="0.25">
      <c r="A206" s="6" t="s">
        <v>283</v>
      </c>
      <c r="B206" s="1" t="s">
        <v>63</v>
      </c>
      <c r="C206" s="1" t="s">
        <v>15</v>
      </c>
      <c r="D206" s="8">
        <f>E203/E2</f>
        <v>0</v>
      </c>
    </row>
    <row r="207" spans="1:6" ht="31.5" x14ac:dyDescent="0.25">
      <c r="A207" s="6" t="s">
        <v>284</v>
      </c>
      <c r="B207" s="1" t="s">
        <v>55</v>
      </c>
      <c r="C207" s="1" t="s">
        <v>7</v>
      </c>
      <c r="D207" s="1" t="s">
        <v>285</v>
      </c>
      <c r="E207" s="19">
        <v>0</v>
      </c>
    </row>
    <row r="208" spans="1:6" x14ac:dyDescent="0.25">
      <c r="A208" s="6" t="s">
        <v>286</v>
      </c>
      <c r="B208" s="1" t="s">
        <v>58</v>
      </c>
      <c r="C208" s="1" t="s">
        <v>7</v>
      </c>
      <c r="D208" s="1" t="s">
        <v>112</v>
      </c>
    </row>
    <row r="209" spans="1:5" x14ac:dyDescent="0.25">
      <c r="A209" s="6" t="s">
        <v>287</v>
      </c>
      <c r="B209" s="1" t="s">
        <v>3</v>
      </c>
      <c r="C209" s="1" t="s">
        <v>7</v>
      </c>
      <c r="D209" s="1" t="s">
        <v>61</v>
      </c>
    </row>
    <row r="210" spans="1:5" x14ac:dyDescent="0.25">
      <c r="A210" s="6" t="s">
        <v>288</v>
      </c>
      <c r="B210" s="1" t="s">
        <v>63</v>
      </c>
      <c r="C210" s="1" t="s">
        <v>15</v>
      </c>
      <c r="D210" s="1">
        <v>0</v>
      </c>
    </row>
    <row r="211" spans="1:5" ht="31.5" x14ac:dyDescent="0.25">
      <c r="A211" s="6" t="s">
        <v>289</v>
      </c>
      <c r="B211" s="1" t="s">
        <v>55</v>
      </c>
      <c r="C211" s="1" t="s">
        <v>7</v>
      </c>
      <c r="D211" s="1" t="s">
        <v>290</v>
      </c>
      <c r="E211" s="19">
        <v>0</v>
      </c>
    </row>
    <row r="212" spans="1:5" x14ac:dyDescent="0.25">
      <c r="A212" s="6" t="s">
        <v>291</v>
      </c>
      <c r="B212" s="1" t="s">
        <v>58</v>
      </c>
      <c r="C212" s="1" t="s">
        <v>7</v>
      </c>
      <c r="D212" s="1" t="s">
        <v>112</v>
      </c>
    </row>
    <row r="213" spans="1:5" x14ac:dyDescent="0.25">
      <c r="A213" s="6" t="s">
        <v>292</v>
      </c>
      <c r="B213" s="1" t="s">
        <v>3</v>
      </c>
      <c r="C213" s="1" t="s">
        <v>7</v>
      </c>
      <c r="D213" s="1" t="s">
        <v>61</v>
      </c>
    </row>
    <row r="214" spans="1:5" x14ac:dyDescent="0.25">
      <c r="A214" s="6" t="s">
        <v>293</v>
      </c>
      <c r="B214" s="1" t="s">
        <v>63</v>
      </c>
      <c r="C214" s="1" t="s">
        <v>15</v>
      </c>
      <c r="D214" s="1">
        <v>0</v>
      </c>
    </row>
    <row r="215" spans="1:5" ht="31.5" x14ac:dyDescent="0.25">
      <c r="A215" s="6" t="s">
        <v>294</v>
      </c>
      <c r="B215" s="1" t="s">
        <v>55</v>
      </c>
      <c r="C215" s="1" t="s">
        <v>7</v>
      </c>
      <c r="D215" s="1" t="s">
        <v>295</v>
      </c>
      <c r="E215" s="19">
        <v>3243.71</v>
      </c>
    </row>
    <row r="216" spans="1:5" x14ac:dyDescent="0.25">
      <c r="A216" s="6" t="s">
        <v>296</v>
      </c>
      <c r="B216" s="1" t="s">
        <v>58</v>
      </c>
      <c r="C216" s="1" t="s">
        <v>7</v>
      </c>
      <c r="D216" s="1" t="s">
        <v>112</v>
      </c>
    </row>
    <row r="217" spans="1:5" x14ac:dyDescent="0.25">
      <c r="A217" s="6" t="s">
        <v>297</v>
      </c>
      <c r="B217" s="1" t="s">
        <v>3</v>
      </c>
      <c r="C217" s="1" t="s">
        <v>7</v>
      </c>
      <c r="D217" s="1" t="s">
        <v>61</v>
      </c>
    </row>
    <row r="218" spans="1:5" x14ac:dyDescent="0.25">
      <c r="A218" s="6" t="s">
        <v>298</v>
      </c>
      <c r="B218" s="1" t="s">
        <v>63</v>
      </c>
      <c r="C218" s="1" t="s">
        <v>15</v>
      </c>
      <c r="D218" s="8">
        <f>E215/E2</f>
        <v>2.5995431960250039</v>
      </c>
    </row>
    <row r="219" spans="1:5" ht="31.5" x14ac:dyDescent="0.25">
      <c r="A219" s="6" t="s">
        <v>299</v>
      </c>
      <c r="B219" s="1" t="s">
        <v>55</v>
      </c>
      <c r="C219" s="1" t="s">
        <v>7</v>
      </c>
      <c r="D219" s="1" t="s">
        <v>300</v>
      </c>
      <c r="E219" s="19">
        <v>0</v>
      </c>
    </row>
    <row r="220" spans="1:5" x14ac:dyDescent="0.25">
      <c r="A220" s="6" t="s">
        <v>301</v>
      </c>
      <c r="B220" s="1" t="s">
        <v>58</v>
      </c>
      <c r="C220" s="1" t="s">
        <v>7</v>
      </c>
      <c r="D220" s="1" t="s">
        <v>112</v>
      </c>
    </row>
    <row r="221" spans="1:5" x14ac:dyDescent="0.25">
      <c r="A221" s="6" t="s">
        <v>302</v>
      </c>
      <c r="B221" s="1" t="s">
        <v>3</v>
      </c>
      <c r="C221" s="1" t="s">
        <v>7</v>
      </c>
      <c r="D221" s="1" t="s">
        <v>61</v>
      </c>
    </row>
    <row r="222" spans="1:5" x14ac:dyDescent="0.25">
      <c r="A222" s="6" t="s">
        <v>303</v>
      </c>
      <c r="B222" s="1" t="s">
        <v>63</v>
      </c>
      <c r="C222" s="1" t="s">
        <v>15</v>
      </c>
      <c r="D222" s="8">
        <f>E219/E2</f>
        <v>0</v>
      </c>
    </row>
    <row r="223" spans="1:5" ht="31.5" x14ac:dyDescent="0.25">
      <c r="A223" s="6" t="s">
        <v>304</v>
      </c>
      <c r="B223" s="1" t="s">
        <v>55</v>
      </c>
      <c r="C223" s="1" t="s">
        <v>7</v>
      </c>
      <c r="D223" s="1" t="s">
        <v>305</v>
      </c>
      <c r="E223" s="19">
        <v>0</v>
      </c>
    </row>
    <row r="224" spans="1:5" x14ac:dyDescent="0.25">
      <c r="A224" s="6" t="s">
        <v>306</v>
      </c>
      <c r="B224" s="1" t="s">
        <v>58</v>
      </c>
      <c r="C224" s="1" t="s">
        <v>7</v>
      </c>
      <c r="D224" s="1" t="s">
        <v>112</v>
      </c>
    </row>
    <row r="225" spans="1:6" x14ac:dyDescent="0.25">
      <c r="A225" s="6" t="s">
        <v>307</v>
      </c>
      <c r="B225" s="1" t="s">
        <v>3</v>
      </c>
      <c r="C225" s="1" t="s">
        <v>7</v>
      </c>
      <c r="D225" s="1" t="s">
        <v>61</v>
      </c>
    </row>
    <row r="226" spans="1:6" x14ac:dyDescent="0.25">
      <c r="A226" s="6" t="s">
        <v>308</v>
      </c>
      <c r="B226" s="1" t="s">
        <v>63</v>
      </c>
      <c r="C226" s="1" t="s">
        <v>15</v>
      </c>
      <c r="D226" s="8">
        <f>E223/E2</f>
        <v>0</v>
      </c>
    </row>
    <row r="227" spans="1:6" ht="31.5" x14ac:dyDescent="0.25">
      <c r="A227" s="6" t="s">
        <v>309</v>
      </c>
      <c r="B227" s="1" t="s">
        <v>55</v>
      </c>
      <c r="C227" s="1" t="s">
        <v>7</v>
      </c>
      <c r="D227" s="1" t="s">
        <v>310</v>
      </c>
      <c r="E227" s="19">
        <v>79.83</v>
      </c>
    </row>
    <row r="228" spans="1:6" x14ac:dyDescent="0.25">
      <c r="A228" s="6" t="s">
        <v>311</v>
      </c>
      <c r="B228" s="1" t="s">
        <v>58</v>
      </c>
      <c r="C228" s="1" t="s">
        <v>7</v>
      </c>
      <c r="D228" s="1" t="s">
        <v>112</v>
      </c>
    </row>
    <row r="229" spans="1:6" x14ac:dyDescent="0.25">
      <c r="A229" s="6" t="s">
        <v>312</v>
      </c>
      <c r="B229" s="1" t="s">
        <v>3</v>
      </c>
      <c r="C229" s="1" t="s">
        <v>7</v>
      </c>
      <c r="D229" s="1" t="s">
        <v>61</v>
      </c>
    </row>
    <row r="230" spans="1:6" x14ac:dyDescent="0.25">
      <c r="A230" s="6" t="s">
        <v>313</v>
      </c>
      <c r="B230" s="1" t="s">
        <v>63</v>
      </c>
      <c r="C230" s="1" t="s">
        <v>15</v>
      </c>
      <c r="D230" s="8">
        <f>E227/E2</f>
        <v>6.3976598813912489E-2</v>
      </c>
    </row>
    <row r="231" spans="1:6" ht="31.5" x14ac:dyDescent="0.25">
      <c r="A231" s="6" t="s">
        <v>314</v>
      </c>
      <c r="B231" s="1" t="s">
        <v>55</v>
      </c>
      <c r="C231" s="1" t="s">
        <v>7</v>
      </c>
      <c r="D231" s="1" t="s">
        <v>315</v>
      </c>
      <c r="E231" s="19">
        <v>0</v>
      </c>
    </row>
    <row r="232" spans="1:6" x14ac:dyDescent="0.25">
      <c r="A232" s="6" t="s">
        <v>316</v>
      </c>
      <c r="B232" s="1" t="s">
        <v>58</v>
      </c>
      <c r="C232" s="1" t="s">
        <v>7</v>
      </c>
      <c r="D232" s="1" t="s">
        <v>112</v>
      </c>
    </row>
    <row r="233" spans="1:6" x14ac:dyDescent="0.25">
      <c r="A233" s="6" t="s">
        <v>317</v>
      </c>
      <c r="B233" s="1" t="s">
        <v>3</v>
      </c>
      <c r="C233" s="1" t="s">
        <v>7</v>
      </c>
      <c r="D233" s="1" t="s">
        <v>61</v>
      </c>
    </row>
    <row r="234" spans="1:6" x14ac:dyDescent="0.25">
      <c r="A234" s="6" t="s">
        <v>318</v>
      </c>
      <c r="B234" s="1" t="s">
        <v>63</v>
      </c>
      <c r="C234" s="1" t="s">
        <v>15</v>
      </c>
      <c r="D234" s="8">
        <f>E231/E2</f>
        <v>0</v>
      </c>
    </row>
    <row r="235" spans="1:6" ht="31.5" x14ac:dyDescent="0.25">
      <c r="A235" s="6" t="s">
        <v>319</v>
      </c>
      <c r="B235" s="1" t="s">
        <v>55</v>
      </c>
      <c r="C235" s="1" t="s">
        <v>7</v>
      </c>
      <c r="D235" s="1" t="s">
        <v>320</v>
      </c>
      <c r="E235" s="19">
        <v>0</v>
      </c>
      <c r="F235" s="19" t="s">
        <v>321</v>
      </c>
    </row>
    <row r="236" spans="1:6" x14ac:dyDescent="0.25">
      <c r="A236" s="6" t="s">
        <v>322</v>
      </c>
      <c r="B236" s="1" t="s">
        <v>58</v>
      </c>
      <c r="C236" s="1" t="s">
        <v>7</v>
      </c>
      <c r="D236" s="1" t="s">
        <v>112</v>
      </c>
    </row>
    <row r="237" spans="1:6" x14ac:dyDescent="0.25">
      <c r="A237" s="6" t="s">
        <v>323</v>
      </c>
      <c r="B237" s="1" t="s">
        <v>3</v>
      </c>
      <c r="C237" s="1" t="s">
        <v>7</v>
      </c>
      <c r="D237" s="1" t="s">
        <v>324</v>
      </c>
    </row>
    <row r="238" spans="1:6" x14ac:dyDescent="0.25">
      <c r="A238" s="6" t="s">
        <v>325</v>
      </c>
      <c r="B238" s="1" t="s">
        <v>63</v>
      </c>
      <c r="C238" s="1" t="s">
        <v>15</v>
      </c>
      <c r="D238" s="8">
        <f>E235/E2</f>
        <v>0</v>
      </c>
    </row>
    <row r="239" spans="1:6" x14ac:dyDescent="0.25">
      <c r="A239" s="6"/>
      <c r="B239" s="3" t="s">
        <v>326</v>
      </c>
      <c r="C239" s="1" t="s">
        <v>15</v>
      </c>
      <c r="D239" s="14">
        <f>SUM(D28,D34,D60,D66,D72,D78,D84,D94,D152,D198)</f>
        <v>120601.01134159999</v>
      </c>
    </row>
    <row r="240" spans="1:6" x14ac:dyDescent="0.25">
      <c r="A240" s="20" t="s">
        <v>327</v>
      </c>
      <c r="B240" s="20"/>
      <c r="C240" s="20"/>
      <c r="D240" s="20"/>
    </row>
    <row r="241" spans="1:5" x14ac:dyDescent="0.25">
      <c r="A241" s="6" t="s">
        <v>328</v>
      </c>
      <c r="B241" s="1" t="s">
        <v>329</v>
      </c>
      <c r="C241" s="1" t="s">
        <v>330</v>
      </c>
      <c r="D241" s="1">
        <v>0</v>
      </c>
      <c r="E241" s="19" t="s">
        <v>365</v>
      </c>
    </row>
    <row r="242" spans="1:5" x14ac:dyDescent="0.25">
      <c r="A242" s="6" t="s">
        <v>331</v>
      </c>
      <c r="B242" s="1" t="s">
        <v>332</v>
      </c>
      <c r="C242" s="1" t="s">
        <v>330</v>
      </c>
      <c r="D242" s="1">
        <v>0</v>
      </c>
      <c r="E242" s="19" t="s">
        <v>365</v>
      </c>
    </row>
    <row r="243" spans="1:5" x14ac:dyDescent="0.25">
      <c r="A243" s="6" t="s">
        <v>333</v>
      </c>
      <c r="B243" s="1" t="s">
        <v>334</v>
      </c>
      <c r="C243" s="1" t="s">
        <v>330</v>
      </c>
      <c r="D243" s="1">
        <v>0</v>
      </c>
      <c r="E243" s="19" t="s">
        <v>365</v>
      </c>
    </row>
    <row r="244" spans="1:5" x14ac:dyDescent="0.25">
      <c r="A244" s="6" t="s">
        <v>335</v>
      </c>
      <c r="B244" s="1" t="s">
        <v>336</v>
      </c>
      <c r="C244" s="1" t="s">
        <v>15</v>
      </c>
      <c r="D244" s="1">
        <v>-19944.310000000001</v>
      </c>
      <c r="E244" s="19" t="s">
        <v>365</v>
      </c>
    </row>
    <row r="245" spans="1:5" x14ac:dyDescent="0.25">
      <c r="A245" s="20" t="s">
        <v>337</v>
      </c>
      <c r="B245" s="20"/>
      <c r="C245" s="20"/>
      <c r="D245" s="20"/>
    </row>
    <row r="246" spans="1:5" ht="31.5" x14ac:dyDescent="0.25">
      <c r="A246" s="6" t="s">
        <v>338</v>
      </c>
      <c r="B246" s="1" t="s">
        <v>14</v>
      </c>
      <c r="C246" s="1" t="s">
        <v>15</v>
      </c>
      <c r="D246" s="1">
        <v>0</v>
      </c>
      <c r="E246" s="19" t="s">
        <v>339</v>
      </c>
    </row>
    <row r="247" spans="1:5" ht="31.5" x14ac:dyDescent="0.25">
      <c r="A247" s="6" t="s">
        <v>340</v>
      </c>
      <c r="B247" s="1" t="s">
        <v>17</v>
      </c>
      <c r="C247" s="1" t="s">
        <v>15</v>
      </c>
      <c r="D247" s="1">
        <v>0</v>
      </c>
      <c r="E247" s="19" t="s">
        <v>339</v>
      </c>
    </row>
    <row r="248" spans="1:5" ht="31.5" x14ac:dyDescent="0.25">
      <c r="A248" s="6" t="s">
        <v>341</v>
      </c>
      <c r="B248" s="1" t="s">
        <v>19</v>
      </c>
      <c r="C248" s="1" t="s">
        <v>15</v>
      </c>
      <c r="D248" s="1">
        <v>0</v>
      </c>
      <c r="E248" s="19" t="s">
        <v>339</v>
      </c>
    </row>
    <row r="249" spans="1:5" ht="31.5" x14ac:dyDescent="0.25">
      <c r="A249" s="6" t="s">
        <v>342</v>
      </c>
      <c r="B249" s="1" t="s">
        <v>43</v>
      </c>
      <c r="C249" s="1" t="s">
        <v>15</v>
      </c>
      <c r="D249" s="1">
        <v>0</v>
      </c>
      <c r="E249" s="19" t="s">
        <v>339</v>
      </c>
    </row>
    <row r="250" spans="1:5" ht="31.5" x14ac:dyDescent="0.25">
      <c r="A250" s="6" t="s">
        <v>343</v>
      </c>
      <c r="B250" s="1" t="s">
        <v>344</v>
      </c>
      <c r="C250" s="1" t="s">
        <v>15</v>
      </c>
      <c r="D250" s="1">
        <v>0</v>
      </c>
      <c r="E250" s="19" t="s">
        <v>339</v>
      </c>
    </row>
    <row r="251" spans="1:5" ht="31.5" x14ac:dyDescent="0.25">
      <c r="A251" s="6" t="s">
        <v>345</v>
      </c>
      <c r="B251" s="1" t="s">
        <v>47</v>
      </c>
      <c r="C251" s="1" t="s">
        <v>15</v>
      </c>
      <c r="D251" s="1">
        <v>0</v>
      </c>
      <c r="E251" s="19" t="s">
        <v>339</v>
      </c>
    </row>
    <row r="252" spans="1:5" x14ac:dyDescent="0.25">
      <c r="A252" s="20" t="s">
        <v>346</v>
      </c>
      <c r="B252" s="20"/>
      <c r="C252" s="20"/>
      <c r="D252" s="20"/>
      <c r="E252" s="10"/>
    </row>
    <row r="253" spans="1:5" ht="31.5" x14ac:dyDescent="0.25">
      <c r="A253" s="6" t="s">
        <v>347</v>
      </c>
      <c r="B253" s="1" t="s">
        <v>329</v>
      </c>
      <c r="C253" s="1" t="s">
        <v>330</v>
      </c>
      <c r="D253" s="1">
        <v>0</v>
      </c>
      <c r="E253" s="19" t="s">
        <v>339</v>
      </c>
    </row>
    <row r="254" spans="1:5" ht="31.5" x14ac:dyDescent="0.25">
      <c r="A254" s="6" t="s">
        <v>348</v>
      </c>
      <c r="B254" s="1" t="s">
        <v>332</v>
      </c>
      <c r="C254" s="1" t="s">
        <v>330</v>
      </c>
      <c r="D254" s="1">
        <v>0</v>
      </c>
      <c r="E254" s="19" t="s">
        <v>339</v>
      </c>
    </row>
    <row r="255" spans="1:5" ht="31.5" x14ac:dyDescent="0.25">
      <c r="A255" s="6" t="s">
        <v>349</v>
      </c>
      <c r="B255" s="1" t="s">
        <v>350</v>
      </c>
      <c r="C255" s="1" t="s">
        <v>330</v>
      </c>
      <c r="D255" s="1">
        <v>0</v>
      </c>
      <c r="E255" s="19" t="s">
        <v>339</v>
      </c>
    </row>
    <row r="256" spans="1:5" ht="31.5" x14ac:dyDescent="0.25">
      <c r="A256" s="6" t="s">
        <v>351</v>
      </c>
      <c r="B256" s="1" t="s">
        <v>336</v>
      </c>
      <c r="C256" s="1" t="s">
        <v>15</v>
      </c>
      <c r="D256" s="1">
        <v>0</v>
      </c>
      <c r="E256" s="19" t="s">
        <v>339</v>
      </c>
    </row>
    <row r="257" spans="1:5" x14ac:dyDescent="0.25">
      <c r="A257" s="20" t="s">
        <v>352</v>
      </c>
      <c r="B257" s="20"/>
      <c r="C257" s="20"/>
      <c r="D257" s="20"/>
    </row>
    <row r="258" spans="1:5" x14ac:dyDescent="0.25">
      <c r="A258" s="6" t="s">
        <v>353</v>
      </c>
      <c r="B258" s="1" t="s">
        <v>354</v>
      </c>
      <c r="C258" s="1" t="s">
        <v>330</v>
      </c>
      <c r="D258" s="1">
        <v>16</v>
      </c>
      <c r="E258" s="19" t="s">
        <v>355</v>
      </c>
    </row>
    <row r="259" spans="1:5" x14ac:dyDescent="0.25">
      <c r="A259" s="6" t="s">
        <v>356</v>
      </c>
      <c r="B259" s="1" t="s">
        <v>357</v>
      </c>
      <c r="C259" s="1" t="s">
        <v>330</v>
      </c>
      <c r="D259" s="1">
        <v>0</v>
      </c>
      <c r="E259" s="19" t="s">
        <v>355</v>
      </c>
    </row>
    <row r="260" spans="1:5" ht="31.5" x14ac:dyDescent="0.25">
      <c r="A260" s="6" t="s">
        <v>358</v>
      </c>
      <c r="B260" s="1" t="s">
        <v>359</v>
      </c>
      <c r="C260" s="1" t="s">
        <v>15</v>
      </c>
      <c r="D260" s="1">
        <v>10200</v>
      </c>
      <c r="E260" s="19" t="s">
        <v>355</v>
      </c>
    </row>
    <row r="264" spans="1:5" x14ac:dyDescent="0.25">
      <c r="A264" s="29" t="s">
        <v>361</v>
      </c>
      <c r="B264" s="29"/>
      <c r="D264" s="30" t="s">
        <v>362</v>
      </c>
    </row>
  </sheetData>
  <sheetProtection algorithmName="SHA-512" hashValue="Fybj9relNdwuQOs7qhBt7oCfxYDmRWp/+XdBUSPkwetlecyonh7ElbJOkHxiH8bwI9rCY66sCHB6f94gNTTDMA==" saltValue="ryO9ziyxfZyHo+takcCmfQ==" spinCount="100000" sheet="1" objects="1" scenarios="1"/>
  <mergeCells count="9">
    <mergeCell ref="A2:D2"/>
    <mergeCell ref="A8:D8"/>
    <mergeCell ref="A26:D26"/>
    <mergeCell ref="A264:B264"/>
    <mergeCell ref="F85:F86"/>
    <mergeCell ref="A240:D240"/>
    <mergeCell ref="A245:D245"/>
    <mergeCell ref="A252:D252"/>
    <mergeCell ref="A257:D257"/>
  </mergeCells>
  <pageMargins left="0.7" right="0.7" top="0.75" bottom="0.75" header="0.3" footer="0.3"/>
  <pageSetup paperSize="9" scale="55" orientation="portrait" horizontalDpi="180" verticalDpi="180" r:id="rId1"/>
  <rowBreaks count="1" manualBreakCount="1">
    <brk id="1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2020-04-06T10:58:57Z</dcterms:modified>
</cp:coreProperties>
</file>