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231" i="1" l="1"/>
  <c r="D15" i="1"/>
  <c r="D14" i="1"/>
  <c r="D13" i="1"/>
  <c r="E111" i="1" l="1"/>
  <c r="D11" i="1" l="1"/>
  <c r="D10" i="1"/>
  <c r="D9" i="1"/>
  <c r="D82" i="1" l="1"/>
  <c r="E153" i="1" l="1"/>
  <c r="D156" i="1" s="1"/>
  <c r="E62" i="1" l="1"/>
  <c r="E29" i="1" l="1"/>
  <c r="D23" i="1"/>
  <c r="D146" i="1" l="1"/>
  <c r="D72" i="1"/>
  <c r="D70" i="1" l="1"/>
  <c r="D66" i="1"/>
  <c r="D64" i="1"/>
  <c r="D60" i="1"/>
  <c r="D32" i="1"/>
  <c r="D28" i="1"/>
  <c r="D152" i="1"/>
  <c r="D150" i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<sst xmlns="http://schemas.openxmlformats.org/spreadsheetml/2006/main" count="920" uniqueCount="370">
  <si>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</si>
  <si>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</si>
  <si>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</si>
  <si>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</si>
  <si>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</si>
  <si>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</si>
  <si>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</si>
  <si>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</si>
  <si>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</si>
  <si>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</si>
  <si>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</si>
  <si>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</si>
  <si>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</si>
  <si>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</si>
  <si>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</si>
  <si>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</si>
  <si>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</si>
  <si>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</si>
  <si>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</si>
  <si>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</si>
  <si>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</si>
  <si>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</si>
  <si>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</si>
  <si>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</si>
  <si>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</si>
  <si>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</si>
  <si>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</si>
  <si>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</si>
  <si>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</si>
  <si>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</si>
  <si>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</si>
  <si>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</si>
  <si>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</si>
  <si>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</si>
  <si>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</si>
  <si>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</si>
  <si>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</si>
  <si>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</si>
  <si>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</si>
  <si>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</si>
  <si>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</si>
  <si>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</si>
  <si>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</si>
  <si>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</si>
  <si>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</si>
  <si>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</si>
  <si>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</si>
  <si>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</si>
  <si>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</si>
  <si>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</si>
  <si>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</si>
  <si>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</si>
  <si>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</si>
  <si>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</si>
  <si>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</si>
  <si>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</si>
  <si>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</si>
  <si>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</si>
  <si>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</si>
  <si>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</si>
  <si>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</si>
  <si>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</si>
  <si>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</si>
  <si>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</si>
  <si>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</si>
  <si>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</si>
  <si>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</si>
  <si>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</si>
  <si>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</si>
  <si>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</si>
  <si>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</si>
  <si>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</si>
  <si>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</si>
  <si>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</si>
  <si>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</si>
  <si>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</si>
  <si>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</si>
  <si>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</si>
  <si>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</si>
  <si>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</si>
  <si>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</si>
  <si>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</si>
  <si>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</si>
  <si>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</si>
  <si>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</si>
  <si>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</si>
  <si>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</si>
  <si>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</si>
  <si>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</si>
  <si>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</si>
  <si>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</si>
  <si>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</si>
  <si>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</si>
  <si>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</si>
  <si>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</si>
  <si>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</si>
  <si>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</si>
  <si>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</si>
  <si>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</si>
  <si>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</si>
  <si>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</si>
  <si>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</si>
  <si>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</si>
  <si>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</si>
  <si>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</si>
  <si>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</si>
  <si>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</si>
  <si>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</si>
  <si>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</si>
  <si>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</si>
  <si>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</si>
  <si>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</si>
  <si>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</si>
  <si>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</si>
  <si>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</si>
  <si>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</si>
  <si>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</si>
  <si>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</si>
  <si>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</si>
  <si>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</si>
  <si>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</si>
  <si>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</si>
  <si>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</si>
  <si>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</si>
  <si>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</si>
  <si>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</si>
  <si>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</si>
  <si>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</si>
  <si>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</si>
  <si>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</si>
  <si>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</si>
  <si>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</si>
  <si>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</si>
  <si>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</si>
  <si>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</si>
  <si>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</si>
  <si>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</si>
  <si>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</si>
  <si>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</si>
  <si>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</si>
  <si>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</si>
  <si>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</si>
  <si>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</si>
  <si>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</si>
  <si>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</si>
  <si>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</si>
  <si>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</si>
  <si>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</si>
  <si>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</si>
  <si>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</si>
  <si>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</si>
  <si>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</si>
  <si>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</si>
  <si>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</si>
  <si>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</si>
  <si>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</si>
  <si>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</si>
  <si>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</si>
  <si>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</si>
  <si>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</si>
  <si>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</si>
  <si>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</si>
  <si>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</si>
  <si>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</si>
  <si>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</si>
  <si>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</si>
  <si>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</si>
  <si>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</si>
  <si>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</si>
  <si>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</si>
  <si>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</si>
  <si>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</si>
  <si>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</si>
  <si>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</si>
  <si>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</si>
  <si>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</si>
  <si>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</si>
  <si>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</si>
  <si>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</si>
  <si>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</si>
  <si>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</si>
  <si>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</si>
  <si>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</si>
  <si>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</si>
  <si>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</si>
  <si>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</si>
  <si>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</si>
  <si>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</si>
  <si>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</si>
  <si>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</si>
  <si>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</si>
  <si>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</si>
  <si>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</si>
  <si>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</si>
  <si>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</si>
  <si>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</si>
  <si>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</si>
  <si>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</si>
  <si>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</si>
  <si>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</si>
  <si>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</si>
  <si>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</si>
  <si>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</si>
  <si>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</si>
  <si>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</si>
  <si>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</si>
  <si>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</si>
  <si>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</si>
  <si>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</si>
  <si>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</si>
  <si>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</si>
  <si>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</si>
  <si>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</si>
  <si>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</si>
  <si>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</si>
  <si>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</si>
  <si>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</si>
  <si>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</si>
  <si>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</si>
  <si>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</si>
  <si>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</si>
  <si>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</si>
  <si>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</si>
  <si>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</si>
  <si>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</si>
  <si>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</si>
  <si>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</si>
  <si>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</si>
  <si>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</si>
  <si>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</si>
  <si>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</si>
  <si>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</si>
  <si>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</si>
  <si>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</si>
  <si>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</si>
  <si>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</si>
  <si>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</si>
  <si>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</si>
  <si>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</si>
  <si>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</si>
  <si>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</si>
  <si>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</si>
  <si>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</si>
  <si>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</si>
  <si>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</si>
  <si>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</si>
  <si>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</si>
  <si>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</si>
  <si>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</si>
  <si>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</si>
  <si>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</si>
  <si>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</si>
  <si>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</si>
  <si>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</si>
  <si>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</si>
  <si>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</si>
  <si>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</si>
  <si>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</si>
  <si>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</si>
  <si>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</si>
  <si>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</si>
  <si>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</si>
  <si>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</si>
  <si>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</si>
  <si>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</si>
  <si>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</si>
  <si>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</si>
  <si>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</si>
  <si>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</si>
  <si>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</si>
  <si>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</si>
  <si>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</si>
  <si>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</si>
  <si>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</si>
  <si>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</si>
  <si>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</si>
  <si>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</si>
  <si>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</si>
  <si>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</si>
  <si>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</si>
  <si>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</si>
  <si>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</si>
  <si>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</si>
  <si>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</si>
  <si>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</si>
  <si>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</si>
  <si>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</si>
  <si>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</si>
  <si>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</si>
  <si>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</si>
  <si>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</si>
  <si>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</si>
  <si>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</si>
  <si>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</si>
  <si>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</si>
  <si>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</si>
  <si>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</si>
  <si>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</si>
  <si>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</si>
  <si>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</si>
  <si>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</si>
  <si>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</si>
  <si>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</si>
  <si>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</si>
  <si>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</si>
  <si>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</si>
  <si>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</si>
  <si>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</si>
  <si>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</si>
  <si>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</si>
  <si>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</si>
  <si>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</si>
  <si>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</si>
  <si>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</si>
  <si>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</si>
  <si>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</si>
  <si>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</si>
  <si>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</si>
  <si>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</si>
  <si>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</si>
  <si>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</si>
  <si>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</si>
  <si>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</si>
  <si>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</si>
  <si>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</si>
  <si>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</si>
  <si>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</si>
  <si>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</si>
  <si>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</si>
  <si>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</si>
  <si>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</si>
  <si>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</si>
  <si>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</si>
  <si>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</si>
  <si>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</si>
  <si>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</si>
  <si>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</si>
  <si>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</si>
  <si>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</si>
  <si>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</si>
  <si>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</si>
  <si>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</si>
  <si>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</si>
  <si>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</si>
  <si>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</si>
  <si>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</si>
  <si>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</si>
  <si>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</si>
  <si>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</si>
  <si>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</si>
  <si>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</si>
  <si>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</si>
  <si>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</si>
  <si>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</si>
  <si>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</si>
  <si>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</si>
  <si>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</si>
  <si>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</si>
  <si>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</si>
  <si>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</si>
  <si>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 "</t>
  </si>
  <si>
    <t>Ю.Д.Шкляров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</si>
  <si>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</si>
  <si>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</si>
  <si>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</si>
  <si>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</si>
  <si>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по дому №5  ул. Гагарина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</si>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</sst>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5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-145855.94923646445</v>
          </cell>
        </row>
        <row r="25">
          <cell r="D25">
            <v>9607.6299999999992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U4">
            <v>418.1</v>
          </cell>
        </row>
        <row r="39">
          <cell r="GU39">
            <v>0.40248699999999998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8">
          <cell r="I18">
            <v>0</v>
          </cell>
          <cell r="P18">
            <v>3913.4160000000006</v>
          </cell>
          <cell r="U18">
            <v>4440.2219999999998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U123">
            <v>23030.613710400001</v>
          </cell>
        </row>
        <row r="124">
          <cell r="GU124">
            <v>26879.378071200001</v>
          </cell>
        </row>
        <row r="125">
          <cell r="GU125">
            <v>6148.0768800000005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60" zoomScaleNormal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6.8554687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4" width="9.140625" style="19" hidden="1" customWidth="1"/>
    <col min="15" max="15" width="0" style="19" hidden="1" customWidth="1"/>
    <col min="16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366</v>
      </c>
      <c r="B2" s="23"/>
      <c r="C2" s="23"/>
      <c r="D2" s="23"/>
      <c r="E2" s="19">
        <v>418.1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0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[1]Лист1!$D$24</f>
        <v>-145855.94923646445</v>
      </c>
      <c r="E10" s="19" t="s">
        <v>363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[1]Лист1!$D$25</f>
        <v>9607.6299999999992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56058.068661600002</v>
      </c>
      <c r="E12" s="19" t="s">
        <v>364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'[4]ГУК 2019'!$GU$124</f>
        <v>26879.378071200001</v>
      </c>
      <c r="E13" s="19" t="s">
        <v>364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'[4]ГУК 2019'!$GU$123</f>
        <v>23030.613710400001</v>
      </c>
      <c r="E14" s="19" t="s">
        <v>364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'[4]ГУК 2019'!$GU$125</f>
        <v>6148.0768800000005</v>
      </c>
      <c r="E15" s="19" t="s">
        <v>364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42322.038661600003</v>
      </c>
      <c r="E16" s="19">
        <v>43968.76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D12-D25+D236+D252</f>
        <v>42322.038661600003</v>
      </c>
      <c r="E17" s="19" t="s">
        <v>363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19" t="s">
        <v>363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19" t="s">
        <v>363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-103533.91057486445</v>
      </c>
      <c r="E22" s="19" t="s">
        <v>363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'[3]2018 непоср.'!$I$18</f>
        <v>0</v>
      </c>
      <c r="E23" s="19" t="s">
        <v>363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D22-D231</f>
        <v>-180372.49635126448</v>
      </c>
      <c r="E24" s="19" t="s">
        <v>363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4">
        <v>11591.25</v>
      </c>
      <c r="E25" s="19" t="s">
        <v>363</v>
      </c>
      <c r="F25" s="21"/>
      <c r="G25" s="21"/>
    </row>
    <row r="26" spans="1:22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4440.2219999999998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7">
        <f>'[3]2018 непоср.'!$U$18</f>
        <v>4440.2219999999998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10.62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3913.4160000000006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7">
        <f>'[3]2018 непоср.'!$P$18</f>
        <v>3913.4160000000006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9.3600000000000012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6148.08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8">
        <v>6148.08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9">
        <f>E68/E2</f>
        <v>14.704807462329585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8">
        <f>E73</f>
        <v>2253.94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2253.94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9">
        <f>D72/E2</f>
        <v>5.3909112652475484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9">
        <v>474.15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135</v>
      </c>
      <c r="B82" s="1" t="s">
        <v>63</v>
      </c>
      <c r="C82" s="1" t="s">
        <v>15</v>
      </c>
      <c r="D82" s="9">
        <f>E77/F77</f>
        <v>59.268749999999997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8">
        <f>E85+E89</f>
        <v>162</v>
      </c>
      <c r="F84" s="1">
        <v>300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9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9">
        <v>162</v>
      </c>
      <c r="F89" s="1">
        <f>F84</f>
        <v>300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9">
        <f>E89/F89</f>
        <v>0.54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8">
        <f>E95+E99+E103+E107+E111+E115+E119+E123+E127+E131+E135+E139+E147+E143</f>
        <v>39762.44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6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9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7"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9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7">
        <v>147.25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9">
        <f>E103/E2</f>
        <v>0.35218847165749817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6">
        <v>1081.2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9">
        <f>E107/E2</f>
        <v>2.5859842143027985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6">
        <f>46.47+443.25</f>
        <v>489.72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9">
        <f>E111/E2</f>
        <v>1.1712987323606792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6">
        <v>1424.05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9">
        <f>E115/E2</f>
        <v>3.4060033484812244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7">
        <v>51.64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9">
        <f>E119/E2</f>
        <v>0.12351112174121023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7">
        <v>37.71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9">
        <f>E123/E2</f>
        <v>9.0193733556565417E-2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7">
        <v>285.48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9">
        <f>E127/E2</f>
        <v>0.68280315713944029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9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9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9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9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9" t="s">
        <v>362</v>
      </c>
      <c r="E143" s="19">
        <v>432.9</v>
      </c>
      <c r="F143" s="11"/>
    </row>
    <row r="144" spans="1:6" x14ac:dyDescent="0.25">
      <c r="A144" s="6"/>
      <c r="B144" s="1" t="s">
        <v>58</v>
      </c>
      <c r="C144" s="1" t="s">
        <v>7</v>
      </c>
      <c r="D144" s="9" t="s">
        <v>112</v>
      </c>
    </row>
    <row r="145" spans="1:7" x14ac:dyDescent="0.25">
      <c r="A145" s="6"/>
      <c r="B145" s="1" t="s">
        <v>3</v>
      </c>
      <c r="C145" s="1" t="s">
        <v>7</v>
      </c>
      <c r="D145" s="9" t="s">
        <v>61</v>
      </c>
    </row>
    <row r="146" spans="1:7" x14ac:dyDescent="0.25">
      <c r="A146" s="6"/>
      <c r="B146" s="1" t="s">
        <v>63</v>
      </c>
      <c r="C146" s="1" t="s">
        <v>15</v>
      </c>
      <c r="D146" s="9">
        <f>E143/E2</f>
        <v>1.0353982300884954</v>
      </c>
      <c r="F146" s="11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35812.49</v>
      </c>
      <c r="F147" s="12"/>
      <c r="G147" s="13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224</v>
      </c>
      <c r="B150" s="1" t="s">
        <v>63</v>
      </c>
      <c r="C150" s="1" t="s">
        <v>15</v>
      </c>
      <c r="D150" s="9">
        <f>E147/E2</f>
        <v>85.655321693374788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8">
        <f>E153+E157+E161+E165+E169+E173+E177+E181+E185</f>
        <v>15156.6777764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7">
        <f>'[2]гук(2016)'!$GU$39*12*'[2]гук(2016)'!$GU$4</f>
        <v>2019.3577763999999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9">
        <f>E153/F153</f>
        <v>2019.3577763999999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1236.67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9">
        <f>E157/E2</f>
        <v>2.9578330542932312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9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0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9">
        <f>E165/E2</f>
        <v>0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968.46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9">
        <f>E169/E2</f>
        <v>2.3163358048313798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0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9">
        <f>E173/E2</f>
        <v>0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9">
        <v>5611.75</v>
      </c>
      <c r="F177" s="19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9">
        <f>E177/E2</f>
        <v>13.422028222913179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9">
        <v>5320.44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9">
        <f>E181/E2</f>
        <v>12.725281033245633</v>
      </c>
    </row>
    <row r="185" spans="1:6" ht="31.5" x14ac:dyDescent="0.25">
      <c r="A185" s="6"/>
      <c r="B185" s="1" t="s">
        <v>55</v>
      </c>
      <c r="C185" s="1" t="s">
        <v>7</v>
      </c>
      <c r="D185" s="9" t="s">
        <v>270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9" t="s">
        <v>112</v>
      </c>
    </row>
    <row r="187" spans="1:6" x14ac:dyDescent="0.25">
      <c r="A187" s="6"/>
      <c r="B187" s="1" t="s">
        <v>3</v>
      </c>
      <c r="C187" s="1" t="s">
        <v>7</v>
      </c>
      <c r="D187" s="9" t="s">
        <v>61</v>
      </c>
    </row>
    <row r="188" spans="1:6" x14ac:dyDescent="0.25">
      <c r="A188" s="6"/>
      <c r="B188" s="1" t="s">
        <v>63</v>
      </c>
      <c r="C188" s="1" t="s">
        <v>15</v>
      </c>
      <c r="D188" s="9">
        <f>E185/E2</f>
        <v>0</v>
      </c>
    </row>
    <row r="189" spans="1:6" ht="47.25" x14ac:dyDescent="0.25">
      <c r="A189" s="18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4527.66</v>
      </c>
      <c r="F190" s="14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9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4052.56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9">
        <f>E207/E2</f>
        <v>9.6928007653671369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0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9">
        <f>E211/E2</f>
        <v>0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9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0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9">
        <f>E219/E2</f>
        <v>0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475.1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9">
        <f>E223/E2</f>
        <v>1.1363310212867734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9">
        <v>0</v>
      </c>
      <c r="F227" s="19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9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5">
        <f>SUM(D28,D34,D60,D66,D72,D78,D84,D94,D152,D190)</f>
        <v>76838.58577640001</v>
      </c>
    </row>
    <row r="232" spans="1:6" x14ac:dyDescent="0.25">
      <c r="A232" s="20" t="s">
        <v>327</v>
      </c>
      <c r="B232" s="20"/>
      <c r="C232" s="20"/>
      <c r="D232" s="20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v>2</v>
      </c>
      <c r="E233" s="19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v>2</v>
      </c>
      <c r="E234" s="19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0</v>
      </c>
      <c r="E235" s="19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-11544.78</v>
      </c>
      <c r="E236" s="19" t="s">
        <v>363</v>
      </c>
    </row>
    <row r="237" spans="1:6" x14ac:dyDescent="0.25">
      <c r="A237" s="20" t="s">
        <v>337</v>
      </c>
      <c r="B237" s="20"/>
      <c r="C237" s="20"/>
      <c r="D237" s="20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9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9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9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9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9" t="s">
        <v>339</v>
      </c>
    </row>
    <row r="244" spans="1:5" x14ac:dyDescent="0.25">
      <c r="A244" s="20" t="s">
        <v>346</v>
      </c>
      <c r="B244" s="20"/>
      <c r="C244" s="20"/>
      <c r="D244" s="20"/>
      <c r="E244" s="11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9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9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9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9" t="s">
        <v>339</v>
      </c>
    </row>
    <row r="249" spans="1:5" x14ac:dyDescent="0.25">
      <c r="A249" s="20" t="s">
        <v>352</v>
      </c>
      <c r="B249" s="20"/>
      <c r="C249" s="20"/>
      <c r="D249" s="20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3</v>
      </c>
      <c r="E250" s="19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0</v>
      </c>
      <c r="E251" s="19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9400</v>
      </c>
      <c r="E252" s="19" t="s">
        <v>355</v>
      </c>
    </row>
    <row r="256" spans="1:5" x14ac:dyDescent="0.25">
      <c r="A256" s="29" t="s">
        <v>360</v>
      </c>
      <c r="B256" s="29"/>
      <c r="D256" s="30" t="s">
        <v>361</v>
      </c>
    </row>
  </sheetData>
  <sheetProtection algorithmName="SHA-512" hashValue="50S99zf/+pdws1f7/JKkicZ6DhVig+7OmNWiWr24BjOtKXJp7tYDO7g70e23AcB6qu6YpFMleFz1kkV/fT+4OQ==" saltValue="H38FyYDHeg4ppa21bDC3sg==" spinCount="100000" sheet="1" objects="1" scenarios="1"/>
  <mergeCells count="10">
    <mergeCell ref="A232:D232"/>
    <mergeCell ref="A256:B256"/>
    <mergeCell ref="A237:D237"/>
    <mergeCell ref="A244:D244"/>
    <mergeCell ref="A249:D249"/>
    <mergeCell ref="A2:D2"/>
    <mergeCell ref="A8:D8"/>
    <mergeCell ref="A26:D26"/>
    <mergeCell ref="F25:G25"/>
    <mergeCell ref="F85:F86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2020-04-06T10:46:51Z</dcterms:modified>
</cp:coreProperties>
</file>