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231" i="1" l="1"/>
  <c r="D15" i="1"/>
  <c r="D14" i="1"/>
  <c r="D13" i="1"/>
  <c r="E111" i="1" l="1"/>
  <c r="D11" i="1" l="1"/>
  <c r="D10" i="1"/>
  <c r="D9" i="1"/>
  <c r="D82" i="1" l="1"/>
  <c r="E153" i="1" l="1"/>
  <c r="D156" i="1" s="1"/>
  <c r="F89" i="1"/>
  <c r="E89" i="1"/>
  <c r="E62" i="1"/>
  <c r="D92" i="1" l="1"/>
  <c r="E29" i="1"/>
  <c r="D150" i="1" l="1"/>
  <c r="D146" i="1" l="1"/>
  <c r="D94" i="1"/>
  <c r="D72" i="1"/>
  <c r="D70" i="1" l="1"/>
  <c r="D66" i="1"/>
  <c r="D64" i="1"/>
  <c r="D60" i="1"/>
  <c r="D32" i="1"/>
  <c r="D28" i="1"/>
  <c r="D202" i="1" l="1"/>
  <c r="D152" i="1"/>
  <c r="D84" i="1" l="1"/>
  <c r="D88" i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<sst xmlns="http://schemas.openxmlformats.org/spreadsheetml/2006/main" count="920" uniqueCount="370">
  <si>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</si>
  <si>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</si>
  <si>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</si>
  <si>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</si>
  <si>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</si>
  <si>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</si>
  <si>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</si>
  <si>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</si>
  <si>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</si>
  <si>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</si>
  <si>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</si>
  <si>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</si>
  <si>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</si>
  <si>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</si>
  <si>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</si>
  <si>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</si>
  <si>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</si>
  <si>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</si>
  <si>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</si>
  <si>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</si>
  <si>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</si>
  <si>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</si>
  <si>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</si>
  <si>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</si>
  <si>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</si>
  <si>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</si>
  <si>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</si>
  <si>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</si>
  <si>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</si>
  <si>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</si>
  <si>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</si>
  <si>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</si>
  <si>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</si>
  <si>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</si>
  <si>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</si>
  <si>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</si>
  <si>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</si>
  <si>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</si>
  <si>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</si>
  <si>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</si>
  <si>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</si>
  <si>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</si>
  <si>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</si>
  <si>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</si>
  <si>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</si>
  <si>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</si>
  <si>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</si>
  <si>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</si>
  <si>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</si>
  <si>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</si>
  <si>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</si>
  <si>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</si>
  <si>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</si>
  <si>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</si>
  <si>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</si>
  <si>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</si>
  <si>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</si>
  <si>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</si>
  <si>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</si>
  <si>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</si>
  <si>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</si>
  <si>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</si>
  <si>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</si>
  <si>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</si>
  <si>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</si>
  <si>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</si>
  <si>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</si>
  <si>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</si>
  <si>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</si>
  <si>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</si>
  <si>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</si>
  <si>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</si>
  <si>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</si>
  <si>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</si>
  <si>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</si>
  <si>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</si>
  <si>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</si>
  <si>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</si>
  <si>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</si>
  <si>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</si>
  <si>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</si>
  <si>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</si>
  <si>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</si>
  <si>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</si>
  <si>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</si>
  <si>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</si>
  <si>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</si>
  <si>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</si>
  <si>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</si>
  <si>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</si>
  <si>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</si>
  <si>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</si>
  <si>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</si>
  <si>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</si>
  <si>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</si>
  <si>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</si>
  <si>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</si>
  <si>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</si>
  <si>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</si>
  <si>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</si>
  <si>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</si>
  <si>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</si>
  <si>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</si>
  <si>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</si>
  <si>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</si>
  <si>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</si>
  <si>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</si>
  <si>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</si>
  <si>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</si>
  <si>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</si>
  <si>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</si>
  <si>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</si>
  <si>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</si>
  <si>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</si>
  <si>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</si>
  <si>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</si>
  <si>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</si>
  <si>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</si>
  <si>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</si>
  <si>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</si>
  <si>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</si>
  <si>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</si>
  <si>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</si>
  <si>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</si>
  <si>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</si>
  <si>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</si>
  <si>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</si>
  <si>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</si>
  <si>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</si>
  <si>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</si>
  <si>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</si>
  <si>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</si>
  <si>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</si>
  <si>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</si>
  <si>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</si>
  <si>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</si>
  <si>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</si>
  <si>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</si>
  <si>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</si>
  <si>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</si>
  <si>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</si>
  <si>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</si>
  <si>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</si>
  <si>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</si>
  <si>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</si>
  <si>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</si>
  <si>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</si>
  <si>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</si>
  <si>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</si>
  <si>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</si>
  <si>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</si>
  <si>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</si>
  <si>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</si>
  <si>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</si>
  <si>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</si>
  <si>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</si>
  <si>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</si>
  <si>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</si>
  <si>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</si>
  <si>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</si>
  <si>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</si>
  <si>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</si>
  <si>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</si>
  <si>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</si>
  <si>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</si>
  <si>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</si>
  <si>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</si>
  <si>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</si>
  <si>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</si>
  <si>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</si>
  <si>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</si>
  <si>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</si>
  <si>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</si>
  <si>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</si>
  <si>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</si>
  <si>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</si>
  <si>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</si>
  <si>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</si>
  <si>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</si>
  <si>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</si>
  <si>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</si>
  <si>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</si>
  <si>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</si>
  <si>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</si>
  <si>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</si>
  <si>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</si>
  <si>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</si>
  <si>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</si>
  <si>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</si>
  <si>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</si>
  <si>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</si>
  <si>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</si>
  <si>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</si>
  <si>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</si>
  <si>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</si>
  <si>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</si>
  <si>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</si>
  <si>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</si>
  <si>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</si>
  <si>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</si>
  <si>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</si>
  <si>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</si>
  <si>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</si>
  <si>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</si>
  <si>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</si>
  <si>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</si>
  <si>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</si>
  <si>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</si>
  <si>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</si>
  <si>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</si>
  <si>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</si>
  <si>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</si>
  <si>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</si>
  <si>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</si>
  <si>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</si>
  <si>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</si>
  <si>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</si>
  <si>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</si>
  <si>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</si>
  <si>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</si>
  <si>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</si>
  <si>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</si>
  <si>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</si>
  <si>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</si>
  <si>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</si>
  <si>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</si>
  <si>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</si>
  <si>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</si>
  <si>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</si>
  <si>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</si>
  <si>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</si>
  <si>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</si>
  <si>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</si>
  <si>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</si>
  <si>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</si>
  <si>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</si>
  <si>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</si>
  <si>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</si>
  <si>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</si>
  <si>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</si>
  <si>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</si>
  <si>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</si>
  <si>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</si>
  <si>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</si>
  <si>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</si>
  <si>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</si>
  <si>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</si>
  <si>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</si>
  <si>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</si>
  <si>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</si>
  <si>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</si>
  <si>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</si>
  <si>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</si>
  <si>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</si>
  <si>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</si>
  <si>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</si>
  <si>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</si>
  <si>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</si>
  <si>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</si>
  <si>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</si>
  <si>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</si>
  <si>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</si>
  <si>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</si>
  <si>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</si>
  <si>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</si>
  <si>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</si>
  <si>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</si>
  <si>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</si>
  <si>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</si>
  <si>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</si>
  <si>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</si>
  <si>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</si>
  <si>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</si>
  <si>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</si>
  <si>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</si>
  <si>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</si>
  <si>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</si>
  <si>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</si>
  <si>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</si>
  <si>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</si>
  <si>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</si>
  <si>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</si>
  <si>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</si>
  <si>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</si>
  <si>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</si>
  <si>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</si>
  <si>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</si>
  <si>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</si>
  <si>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</si>
  <si>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</si>
  <si>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</si>
  <si>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</si>
  <si>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</si>
  <si>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</si>
  <si>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</si>
  <si>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</si>
  <si>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</si>
  <si>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</si>
  <si>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</si>
  <si>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</si>
  <si>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</si>
  <si>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</si>
  <si>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</si>
  <si>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</si>
  <si>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</si>
  <si>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</si>
  <si>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</si>
  <si>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</si>
  <si>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</si>
  <si>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</si>
  <si>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</si>
  <si>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</si>
  <si>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</si>
  <si>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</si>
  <si>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</si>
  <si>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</si>
  <si>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</si>
  <si>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</si>
  <si>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</si>
  <si>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</si>
  <si>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</si>
  <si>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</si>
  <si>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</si>
  <si>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</si>
  <si>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</si>
  <si>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</si>
  <si>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</si>
  <si>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</si>
  <si>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</si>
  <si>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</si>
  <si>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</si>
  <si>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</si>
  <si>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</si>
  <si>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</si>
  <si>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</si>
  <si>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</si>
  <si>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</si>
  <si>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</si>
  <si>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</si>
  <si>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</si>
  <si>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</si>
  <si>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</si>
  <si>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</si>
  <si>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</si>
  <si>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</si>
  <si>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</si>
  <si>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</si>
  <si>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</si>
  <si>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</si>
  <si>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</si>
  <si>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</si>
  <si>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</si>
  <si>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</si>
  <si>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</si>
  <si>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</si>
  <si>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</si>
  <si>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</si>
  <si>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</si>
  <si>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</si>
  <si>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</si>
  <si>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"Привокзальная"</t>
  </si>
  <si>
    <t>Ю.Д.Шкляров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</si>
  <si>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</si>
  <si>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</si>
  <si>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</si>
  <si>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</si>
  <si>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по дому №3  ул. Гагарина 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</si>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</sst>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3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-164721.60611158385</v>
          </cell>
        </row>
        <row r="25">
          <cell r="D25">
            <v>83006.5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T4">
            <v>606.4</v>
          </cell>
        </row>
        <row r="39">
          <cell r="GT39">
            <v>0.39540199999999998</v>
          </cell>
        </row>
        <row r="104">
          <cell r="GT104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6">
          <cell r="I16">
            <v>0</v>
          </cell>
          <cell r="P16">
            <v>5677.7759999999998</v>
          </cell>
          <cell r="U16">
            <v>6442.0920000000006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T123">
            <v>34005.876268799999</v>
          </cell>
        </row>
        <row r="124">
          <cell r="GT124">
            <v>38368.405190400008</v>
          </cell>
        </row>
        <row r="125">
          <cell r="GT125">
            <v>8916.9907199999998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60" zoomScaleNormal="90" workbookViewId="0"/>
  </sheetViews>
  <sheetFormatPr defaultRowHeight="15.75" x14ac:dyDescent="0.25"/>
  <cols>
    <col min="1" max="1" width="11" style="23" customWidth="1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4" width="9.140625" style="19" hidden="1" customWidth="1"/>
    <col min="15" max="22" width="0" style="19" hidden="1" customWidth="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366</v>
      </c>
      <c r="B2" s="24"/>
      <c r="C2" s="24"/>
      <c r="D2" s="24"/>
      <c r="E2" s="19">
        <v>606.4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369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25">
        <f>[1]Лист1!$D$24</f>
        <v>-164721.60611158385</v>
      </c>
      <c r="E10" s="19" t="s">
        <v>363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5">
        <f>[1]Лист1!$D$25</f>
        <v>83006.5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81291.272179200008</v>
      </c>
      <c r="E12" s="19" t="s">
        <v>364</v>
      </c>
    </row>
    <row r="13" spans="1:22" x14ac:dyDescent="0.25">
      <c r="A13" s="6" t="s">
        <v>22</v>
      </c>
      <c r="B13" s="26" t="s">
        <v>23</v>
      </c>
      <c r="C13" s="1" t="s">
        <v>15</v>
      </c>
      <c r="D13" s="17">
        <f>'[5]ГУК 2019'!$GT$124</f>
        <v>38368.405190400008</v>
      </c>
      <c r="E13" s="19" t="s">
        <v>364</v>
      </c>
    </row>
    <row r="14" spans="1:22" x14ac:dyDescent="0.25">
      <c r="A14" s="6" t="s">
        <v>24</v>
      </c>
      <c r="B14" s="26" t="s">
        <v>25</v>
      </c>
      <c r="C14" s="1" t="s">
        <v>15</v>
      </c>
      <c r="D14" s="17">
        <f>'[5]ГУК 2019'!$GT$123</f>
        <v>34005.876268799999</v>
      </c>
      <c r="E14" s="19" t="s">
        <v>364</v>
      </c>
    </row>
    <row r="15" spans="1:22" x14ac:dyDescent="0.25">
      <c r="A15" s="6" t="s">
        <v>26</v>
      </c>
      <c r="B15" s="26" t="s">
        <v>27</v>
      </c>
      <c r="C15" s="1" t="s">
        <v>15</v>
      </c>
      <c r="D15" s="17">
        <f>'[5]ГУК 2019'!$GT$125</f>
        <v>8916.9907199999998</v>
      </c>
      <c r="E15" s="19" t="s">
        <v>364</v>
      </c>
    </row>
    <row r="16" spans="1:22" x14ac:dyDescent="0.25">
      <c r="A16" s="26" t="s">
        <v>28</v>
      </c>
      <c r="B16" s="26" t="s">
        <v>29</v>
      </c>
      <c r="C16" s="26" t="s">
        <v>15</v>
      </c>
      <c r="D16" s="27">
        <f>D17</f>
        <v>51679.972179200005</v>
      </c>
      <c r="E16" s="19">
        <v>32058.69</v>
      </c>
    </row>
    <row r="17" spans="1:22" ht="31.5" x14ac:dyDescent="0.25">
      <c r="A17" s="26" t="s">
        <v>30</v>
      </c>
      <c r="B17" s="26" t="s">
        <v>31</v>
      </c>
      <c r="C17" s="26" t="s">
        <v>15</v>
      </c>
      <c r="D17" s="27">
        <f>D12-D25+D236+D252</f>
        <v>51679.972179200005</v>
      </c>
      <c r="E17" s="19" t="s">
        <v>363</v>
      </c>
    </row>
    <row r="18" spans="1:22" ht="31.5" x14ac:dyDescent="0.25">
      <c r="A18" s="26" t="s">
        <v>32</v>
      </c>
      <c r="B18" s="26" t="s">
        <v>33</v>
      </c>
      <c r="C18" s="26" t="s">
        <v>15</v>
      </c>
      <c r="D18" s="27">
        <v>0</v>
      </c>
    </row>
    <row r="19" spans="1:22" x14ac:dyDescent="0.25">
      <c r="A19" s="26" t="s">
        <v>34</v>
      </c>
      <c r="B19" s="26" t="s">
        <v>35</v>
      </c>
      <c r="C19" s="26" t="s">
        <v>15</v>
      </c>
      <c r="D19" s="27">
        <v>0</v>
      </c>
    </row>
    <row r="20" spans="1:22" x14ac:dyDescent="0.25">
      <c r="A20" s="26" t="s">
        <v>36</v>
      </c>
      <c r="B20" s="26" t="s">
        <v>37</v>
      </c>
      <c r="C20" s="26" t="s">
        <v>15</v>
      </c>
      <c r="D20" s="27">
        <v>0</v>
      </c>
      <c r="E20" s="19" t="s">
        <v>363</v>
      </c>
    </row>
    <row r="21" spans="1:22" x14ac:dyDescent="0.25">
      <c r="A21" s="26" t="s">
        <v>38</v>
      </c>
      <c r="B21" s="26" t="s">
        <v>39</v>
      </c>
      <c r="C21" s="26" t="s">
        <v>15</v>
      </c>
      <c r="D21" s="27">
        <v>0</v>
      </c>
      <c r="E21" s="19" t="s">
        <v>363</v>
      </c>
    </row>
    <row r="22" spans="1:22" x14ac:dyDescent="0.25">
      <c r="A22" s="26" t="s">
        <v>40</v>
      </c>
      <c r="B22" s="26" t="s">
        <v>41</v>
      </c>
      <c r="C22" s="26" t="s">
        <v>15</v>
      </c>
      <c r="D22" s="27">
        <f>D16+D10+D9</f>
        <v>-113041.63393238385</v>
      </c>
      <c r="E22" s="19" t="s">
        <v>363</v>
      </c>
    </row>
    <row r="23" spans="1:22" x14ac:dyDescent="0.25">
      <c r="A23" s="26" t="s">
        <v>42</v>
      </c>
      <c r="B23" s="26" t="s">
        <v>43</v>
      </c>
      <c r="C23" s="26" t="s">
        <v>15</v>
      </c>
      <c r="D23" s="27">
        <v>43.81</v>
      </c>
      <c r="E23" s="19" t="s">
        <v>363</v>
      </c>
    </row>
    <row r="24" spans="1:22" x14ac:dyDescent="0.25">
      <c r="A24" s="26" t="s">
        <v>44</v>
      </c>
      <c r="B24" s="26" t="s">
        <v>45</v>
      </c>
      <c r="C24" s="26" t="s">
        <v>15</v>
      </c>
      <c r="D24" s="25">
        <f>D22-D231</f>
        <v>-199014.61320598383</v>
      </c>
      <c r="E24" s="19" t="s">
        <v>363</v>
      </c>
    </row>
    <row r="25" spans="1:22" x14ac:dyDescent="0.25">
      <c r="A25" s="26" t="s">
        <v>46</v>
      </c>
      <c r="B25" s="26" t="s">
        <v>47</v>
      </c>
      <c r="C25" s="26" t="s">
        <v>15</v>
      </c>
      <c r="D25" s="25">
        <v>118130.94</v>
      </c>
      <c r="E25" s="19" t="s">
        <v>363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E29</f>
        <v>6442.0920000000006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8">
        <f>'[3]2018 непоср.'!$U$16</f>
        <v>6442.0920000000006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10.623502638522428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174.7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32.75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5.4007255936675463E-2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77.47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0.12775395778364115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64.48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0.10633245382585753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5677.7759999999998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8">
        <f>'[3]2018 непоср.'!$P$16</f>
        <v>5677.7759999999998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9.3630870712401055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8916.99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9">
        <v>8916.99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14.704798812664908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">
        <f>E73</f>
        <v>4197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4197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6.9211741424802113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711.21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711.21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365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59.267500000000005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112.54</v>
      </c>
      <c r="F84" s="1">
        <v>208.4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0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0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f>E85/F84</f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6">
        <f>'[4]Выполненные работы 2018 г.'!$GW$37</f>
        <v>112.54</v>
      </c>
      <c r="F89" s="1">
        <f>F84</f>
        <v>208.4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0.54001919385796548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E95+E99+E103+E107+E111+E115+E119+E123+E127+E131+E135+E139+E147+E143+E148</f>
        <v>16811.82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5">
        <v>2.88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4.7493403693931397E-3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6"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6">
        <v>213.57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0.35219327176781001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5">
        <v>1568.14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2.5859828496042221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5">
        <f>67.39+642.88</f>
        <v>710.27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1.1712895778364116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1032.7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1.7030013192612139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6">
        <v>74.89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0.12349934036939314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6">
        <v>54.7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9.0204485488126651E-2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6">
        <v>414.05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0.68280013192612143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362</v>
      </c>
      <c r="E143" s="19">
        <v>628.07000000000005</v>
      </c>
      <c r="F143" s="10" t="s">
        <v>219</v>
      </c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1.0357354881266492</v>
      </c>
      <c r="F146" s="10"/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E147" s="19">
        <v>12112.55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19.974521767810025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E153+E157+E161+E165+E169+E173+E177+E181+E185</f>
        <v>33094.761273600001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f>'[2]гук(2016)'!$GT$39*'[2]гук(2016)'!$GT$104*'[2]гук(2016)'!$GT$4</f>
        <v>2877.2612735999996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2877.2612735999996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17441.939999999999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28.763093667546173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519.82000000000005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0.85722295514511881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1005.2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8">
        <f>E169/E2</f>
        <v>1.657651715039578</v>
      </c>
    </row>
    <row r="173" spans="1:5" ht="31.5" x14ac:dyDescent="0.25">
      <c r="A173" s="6" t="s">
        <v>254</v>
      </c>
      <c r="B173" s="1" t="s">
        <v>55</v>
      </c>
      <c r="C173" s="1" t="s">
        <v>7</v>
      </c>
      <c r="D173" s="1" t="s">
        <v>255</v>
      </c>
      <c r="E173" s="19">
        <v>0</v>
      </c>
    </row>
    <row r="174" spans="1:5" x14ac:dyDescent="0.25">
      <c r="A174" s="6" t="s">
        <v>256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257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258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259</v>
      </c>
      <c r="B177" s="1" t="s">
        <v>55</v>
      </c>
      <c r="C177" s="1" t="s">
        <v>7</v>
      </c>
      <c r="D177" s="1" t="s">
        <v>260</v>
      </c>
      <c r="E177" s="19">
        <v>5611.75</v>
      </c>
      <c r="F177" s="19" t="s">
        <v>261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8">
        <f>E177/E2</f>
        <v>9.2542051451187337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9">
        <v>5638.79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8">
        <f>E181/E2</f>
        <v>9.2987961741424812</v>
      </c>
    </row>
    <row r="185" spans="1:6" ht="31.5" x14ac:dyDescent="0.25">
      <c r="A185" s="6"/>
      <c r="B185" s="1" t="s">
        <v>55</v>
      </c>
      <c r="C185" s="1" t="s">
        <v>7</v>
      </c>
      <c r="D185" s="8" t="s">
        <v>270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9834.09</v>
      </c>
      <c r="F190" s="13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22">
        <f>E199/E2</f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9308.02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8">
        <f>E207/E2</f>
        <v>15.349637203166228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0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50.97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8">
        <f>E219/E2</f>
        <v>8.405343007915568E-2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475.1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8">
        <f>E223/E2</f>
        <v>0.78347625329815307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9">
        <v>0</v>
      </c>
      <c r="F227" s="19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4">
        <f>SUM(D28,D34,D60,D66,D72,D78,D84,D94,D152,D190)</f>
        <v>85972.979273599994</v>
      </c>
    </row>
    <row r="232" spans="1:6" x14ac:dyDescent="0.25">
      <c r="A232" s="21" t="s">
        <v>327</v>
      </c>
      <c r="B232" s="21"/>
      <c r="C232" s="21"/>
      <c r="D232" s="21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v>2</v>
      </c>
      <c r="E233" s="19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v>2</v>
      </c>
      <c r="E234" s="19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v>0</v>
      </c>
      <c r="E235" s="19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-16280.36</v>
      </c>
      <c r="E236" s="19" t="s">
        <v>363</v>
      </c>
    </row>
    <row r="237" spans="1:6" x14ac:dyDescent="0.25">
      <c r="A237" s="21" t="s">
        <v>337</v>
      </c>
      <c r="B237" s="21"/>
      <c r="C237" s="21"/>
      <c r="D237" s="21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9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9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9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9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9" t="s">
        <v>339</v>
      </c>
    </row>
    <row r="244" spans="1:5" x14ac:dyDescent="0.25">
      <c r="A244" s="21" t="s">
        <v>346</v>
      </c>
      <c r="B244" s="21"/>
      <c r="C244" s="21"/>
      <c r="D244" s="21"/>
      <c r="E244" s="10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9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9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9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9" t="s">
        <v>339</v>
      </c>
    </row>
    <row r="249" spans="1:5" x14ac:dyDescent="0.25">
      <c r="A249" s="21" t="s">
        <v>352</v>
      </c>
      <c r="B249" s="21"/>
      <c r="C249" s="21"/>
      <c r="D249" s="21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10</v>
      </c>
      <c r="E250" s="19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6</v>
      </c>
      <c r="E251" s="19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104800</v>
      </c>
      <c r="E252" s="19" t="s">
        <v>355</v>
      </c>
    </row>
    <row r="256" spans="1:5" x14ac:dyDescent="0.25">
      <c r="A256" s="30" t="s">
        <v>360</v>
      </c>
      <c r="B256" s="30"/>
      <c r="D256" s="31" t="s">
        <v>361</v>
      </c>
    </row>
  </sheetData>
  <sheetProtection algorithmName="SHA-512" hashValue="RhM3l6iUts9PxYVRjdKYaxrwxXEPZko0B2+Z8nK1xa23bgFgfrHwEpg9LgCjaOt9LyRp+l/lKVwB1zdUutW+3g==" saltValue="Ybo6XwUORXgDhFSfIsz1FA==" spinCount="100000" sheet="1" objects="1" scenarios="1"/>
  <mergeCells count="9">
    <mergeCell ref="A2:D2"/>
    <mergeCell ref="A8:D8"/>
    <mergeCell ref="A26:D26"/>
    <mergeCell ref="F85:F86"/>
    <mergeCell ref="A232:D232"/>
    <mergeCell ref="A256:B256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2020-04-06T10:44:20Z</dcterms:modified>
</cp:coreProperties>
</file>