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D231" i="1" l="1"/>
  <c r="D15" i="1"/>
  <c r="D14" i="1"/>
  <c r="D13" i="1"/>
  <c r="E111" i="1" l="1"/>
  <c r="D11" i="1" l="1"/>
  <c r="D10" i="1"/>
  <c r="D9" i="1"/>
  <c r="D82" i="1" l="1"/>
  <c r="E153" i="1" l="1"/>
  <c r="D156" i="1" s="1"/>
  <c r="F89" i="1"/>
  <c r="E89" i="1"/>
  <c r="E62" i="1"/>
  <c r="D92" i="1" l="1"/>
  <c r="E29" i="1"/>
  <c r="D150" i="1" l="1"/>
  <c r="D146" i="1" l="1"/>
  <c r="D94" i="1"/>
  <c r="D72" i="1"/>
  <c r="D70" i="1" l="1"/>
  <c r="D66" i="1"/>
  <c r="D64" i="1"/>
  <c r="D60" i="1"/>
  <c r="D32" i="1"/>
  <c r="D28" i="1"/>
  <c r="D202" i="1" l="1"/>
  <c r="D152" i="1"/>
  <c r="D84" i="1" l="1"/>
  <c r="D88" i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0" i="1"/>
  <c r="D24" i="1" l="1"/>
</calcChain>
</file>

<file path=xl/sharedStrings.xml><?xml version="1.0" encoding="utf-8"?>
<sst xmlns="http://schemas.openxmlformats.org/spreadsheetml/2006/main" count="920" uniqueCount="370">
  <si>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</si>
  <si>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</si>
  <si>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</si>
  <si>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</si>
  <si>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</si>
  <si>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</si>
  <si>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</si>
  <si>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</si>
  <si>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</si>
  <si>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</si>
  <si>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</si>
  <si>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</si>
  <si>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</si>
  <si>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</si>
  <si>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</si>
  <si>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</si>
  <si>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</si>
  <si>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</si>
  <si>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</si>
  <si>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</si>
  <si>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</si>
  <si>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</si>
  <si>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</si>
  <si>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</si>
  <si>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</si>
  <si>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</si>
  <si>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</si>
  <si>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</si>
  <si>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</si>
  <si>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</si>
  <si>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</si>
  <si>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</si>
  <si>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</si>
  <si>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</si>
  <si>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</si>
  <si>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</si>
  <si>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</si>
  <si>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</si>
  <si>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</si>
  <si>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</si>
  <si>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</si>
  <si>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</si>
  <si>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</si>
  <si>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</si>
  <si>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</si>
  <si>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</si>
  <si>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</si>
  <si>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</si>
  <si>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</si>
  <si>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</si>
  <si>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</si>
  <si>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</si>
  <si>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</si>
  <si>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</si>
  <si>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</si>
  <si>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</si>
  <si>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</si>
  <si>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</si>
  <si>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</si>
  <si>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</si>
  <si>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</si>
  <si>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</si>
  <si>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</si>
  <si>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</si>
  <si>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</si>
  <si>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</si>
  <si>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</si>
  <si>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</si>
  <si>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</si>
  <si>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</si>
  <si>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</si>
  <si>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</si>
  <si>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</si>
  <si>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</si>
  <si>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</si>
  <si>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</si>
  <si>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</si>
  <si>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</si>
  <si>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</si>
  <si>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</si>
  <si>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</si>
  <si>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</si>
  <si>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</si>
  <si>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</si>
  <si>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</si>
  <si>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</si>
  <si>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</si>
  <si>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</si>
  <si>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</si>
  <si>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</si>
  <si>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</si>
  <si>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</si>
  <si>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</si>
  <si>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</si>
  <si>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</si>
  <si>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</si>
  <si>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</si>
  <si>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</si>
  <si>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</si>
  <si>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</si>
  <si>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</si>
  <si>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</si>
  <si>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</si>
  <si>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</si>
  <si>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</si>
  <si>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</si>
  <si>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</si>
  <si>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</si>
  <si>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</si>
  <si>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</si>
  <si>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</si>
  <si>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</si>
  <si>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</si>
  <si>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</si>
  <si>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</si>
  <si>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</si>
  <si>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</si>
  <si>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</si>
  <si>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</si>
  <si>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</si>
  <si>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</si>
  <si>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</si>
  <si>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</si>
  <si>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</si>
  <si>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</si>
  <si>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</si>
  <si>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</si>
  <si>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</si>
  <si>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</si>
  <si>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</si>
  <si>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</si>
  <si>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</si>
  <si>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</si>
  <si>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</si>
  <si>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</si>
  <si>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</si>
  <si>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</si>
  <si>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</si>
  <si>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</si>
  <si>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</si>
  <si>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</si>
  <si>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</si>
  <si>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</si>
  <si>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</si>
  <si>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</si>
  <si>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</si>
  <si>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</si>
  <si>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</si>
  <si>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</si>
  <si>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</si>
  <si>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</si>
  <si>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</si>
  <si>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</si>
  <si>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</si>
  <si>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</si>
  <si>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</si>
  <si>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</si>
  <si>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</si>
  <si>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</si>
  <si>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</si>
  <si>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</si>
  <si>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</si>
  <si>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</si>
  <si>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</si>
  <si>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</si>
  <si>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</si>
  <si>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</si>
  <si>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</si>
  <si>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</si>
  <si>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</si>
  <si>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</si>
  <si>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</si>
  <si>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</si>
  <si>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</si>
  <si>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</si>
  <si>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</si>
  <si>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</si>
  <si>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</si>
  <si>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</si>
  <si>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</si>
  <si>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</si>
  <si>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</si>
  <si>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</si>
  <si>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</si>
  <si>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</si>
  <si>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</si>
  <si>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</si>
  <si>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</si>
  <si>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</si>
  <si>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</si>
  <si>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</si>
  <si>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</si>
  <si>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</si>
  <si>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</si>
  <si>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</si>
  <si>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</si>
  <si>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</si>
  <si>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</si>
  <si>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</si>
  <si>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</si>
  <si>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</si>
  <si>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</si>
  <si>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</si>
  <si>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</si>
  <si>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</si>
  <si>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</si>
  <si>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</si>
  <si>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</si>
  <si>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</si>
  <si>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</si>
  <si>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</si>
  <si>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</si>
  <si>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</si>
  <si>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</si>
  <si>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</si>
  <si>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</si>
  <si>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</si>
  <si>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</si>
  <si>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</si>
  <si>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листья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</si>
  <si>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</si>
  <si>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</si>
  <si>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</si>
  <si>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</si>
  <si>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</si>
  <si>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</si>
  <si>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</si>
  <si>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</si>
  <si>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</si>
  <si>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</si>
  <si>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</si>
  <si>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</si>
  <si>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</si>
  <si>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</si>
  <si>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</si>
  <si>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</si>
  <si>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</si>
  <si>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</si>
  <si>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</si>
  <si>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</si>
  <si>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</si>
  <si>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</si>
  <si>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</si>
  <si>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</si>
  <si>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</si>
  <si>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</si>
  <si>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</si>
  <si>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</si>
  <si>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</si>
  <si>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</si>
  <si>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</si>
  <si>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</si>
  <si>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</si>
  <si>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</si>
  <si>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</si>
  <si>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</si>
  <si>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</si>
  <si>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</si>
  <si>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</si>
  <si>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</si>
  <si>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</si>
  <si>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</si>
  <si>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</si>
  <si>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</si>
  <si>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</si>
  <si>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</si>
  <si>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</si>
  <si>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</si>
  <si>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</si>
  <si>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</si>
  <si>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</si>
  <si>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</si>
  <si>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</si>
  <si>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</si>
  <si>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</si>
  <si>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</si>
  <si>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</si>
  <si>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</si>
  <si>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</si>
  <si>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</si>
  <si>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</si>
  <si>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</si>
  <si>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</si>
  <si>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</si>
  <si>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</si>
  <si>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</si>
  <si>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</si>
  <si>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</si>
  <si>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</si>
  <si>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</si>
  <si>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</si>
  <si>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</si>
  <si>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</si>
  <si>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</si>
  <si>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</si>
  <si>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</si>
  <si>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</si>
  <si>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</si>
  <si>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</si>
  <si>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</si>
  <si>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</si>
  <si>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</si>
  <si>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</si>
  <si>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</si>
  <si>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</si>
  <si>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</si>
  <si>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</si>
  <si>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</si>
  <si>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</si>
  <si>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</si>
  <si>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</si>
  <si>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</si>
  <si>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</si>
  <si>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</si>
  <si>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</si>
  <si>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</si>
  <si>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</si>
  <si>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</si>
  <si>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</si>
  <si>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</si>
  <si>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</si>
  <si>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</si>
  <si>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</si>
  <si>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</si>
  <si>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</si>
  <si>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</si>
  <si>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</si>
  <si>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</si>
  <si>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</si>
  <si>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</si>
  <si>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</si>
  <si>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</si>
  <si>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</si>
  <si>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</si>
  <si>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</si>
  <si>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</si>
  <si>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</si>
  <si>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</si>
  <si>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</si>
  <si>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</si>
  <si>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</si>
  <si>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</si>
  <si>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</si>
  <si>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</si>
  <si>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</si>
  <si>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</si>
  <si>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</si>
  <si>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</si>
  <si>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</si>
  <si>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</si>
  <si>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</si>
  <si>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</si>
  <si>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</si>
  <si>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</si>
  <si>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</si>
  <si>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</si>
  <si>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</si>
  <si>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</si>
  <si>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</si>
  <si>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</si>
  <si>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"Привокзальная"</t>
  </si>
  <si>
    <t>Ю.Д.Шкляров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</si>
  <si>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</si>
  <si>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</si>
  <si>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</si>
  <si>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</si>
  <si>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по дому №3  ул. Гагарина 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</si>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</sst>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3;&#1072;&#1075;&#1072;&#1088;&#1080;&#1085;&#1072;,%20&#1076;.3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-164721.60611158385</v>
          </cell>
        </row>
        <row r="25">
          <cell r="D25">
            <v>83006.5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T4">
            <v>606.4</v>
          </cell>
        </row>
        <row r="39">
          <cell r="GT39">
            <v>0.39540199999999998</v>
          </cell>
        </row>
        <row r="104">
          <cell r="GT104">
            <v>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6">
          <cell r="I16">
            <v>0</v>
          </cell>
          <cell r="P16">
            <v>5677.7759999999998</v>
          </cell>
          <cell r="U16">
            <v>6442.0920000000006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T123">
            <v>34005.876268799999</v>
          </cell>
        </row>
        <row r="124">
          <cell r="GT124">
            <v>38368.405190400008</v>
          </cell>
        </row>
        <row r="125">
          <cell r="GT125">
            <v>8916.9907199999998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60" zoomScaleNormal="90" workbookViewId="0"/>
  </sheetViews>
  <sheetFormatPr defaultRowHeight="15.75" x14ac:dyDescent="0.25"/>
  <cols>
    <col min="1" max="1" width="11" style="23" customWidth="1"/>
    <col min="2" max="2" width="62.42578125" style="19" customWidth="1"/>
    <col min="3" max="3" width="24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4" width="9.140625" style="19" hidden="1" customWidth="1"/>
    <col min="15" max="22" width="0" style="19" hidden="1" customWidth="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4" t="s">
        <v>366</v>
      </c>
      <c r="B2" s="24"/>
      <c r="C2" s="24"/>
      <c r="D2" s="24"/>
      <c r="E2" s="19">
        <v>606.4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369</v>
      </c>
    </row>
    <row r="8" spans="1:22" ht="42.75" customHeight="1" x14ac:dyDescent="0.25">
      <c r="A8" s="21" t="s">
        <v>12</v>
      </c>
      <c r="B8" s="21"/>
      <c r="C8" s="21"/>
      <c r="D8" s="21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363</v>
      </c>
    </row>
    <row r="10" spans="1:22" x14ac:dyDescent="0.25">
      <c r="A10" s="6" t="s">
        <v>16</v>
      </c>
      <c r="B10" s="1" t="s">
        <v>17</v>
      </c>
      <c r="C10" s="1" t="s">
        <v>15</v>
      </c>
      <c r="D10" s="25">
        <f>[1]Лист1!$D$24</f>
        <v>-164721.60611158385</v>
      </c>
      <c r="E10" s="19" t="s">
        <v>363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25">
        <f>[1]Лист1!$D$25</f>
        <v>83006.5</v>
      </c>
      <c r="E11" s="19" t="s">
        <v>363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81291.272179200008</v>
      </c>
      <c r="E12" s="19" t="s">
        <v>364</v>
      </c>
    </row>
    <row r="13" spans="1:22" x14ac:dyDescent="0.25">
      <c r="A13" s="6" t="s">
        <v>22</v>
      </c>
      <c r="B13" s="26" t="s">
        <v>23</v>
      </c>
      <c r="C13" s="1" t="s">
        <v>15</v>
      </c>
      <c r="D13" s="17">
        <f>'[5]ГУК 2019'!$GT$124</f>
        <v>38368.405190400008</v>
      </c>
      <c r="E13" s="19" t="s">
        <v>364</v>
      </c>
    </row>
    <row r="14" spans="1:22" x14ac:dyDescent="0.25">
      <c r="A14" s="6" t="s">
        <v>24</v>
      </c>
      <c r="B14" s="26" t="s">
        <v>25</v>
      </c>
      <c r="C14" s="1" t="s">
        <v>15</v>
      </c>
      <c r="D14" s="17">
        <f>'[5]ГУК 2019'!$GT$123</f>
        <v>34005.876268799999</v>
      </c>
      <c r="E14" s="19" t="s">
        <v>364</v>
      </c>
    </row>
    <row r="15" spans="1:22" x14ac:dyDescent="0.25">
      <c r="A15" s="6" t="s">
        <v>26</v>
      </c>
      <c r="B15" s="26" t="s">
        <v>27</v>
      </c>
      <c r="C15" s="1" t="s">
        <v>15</v>
      </c>
      <c r="D15" s="17">
        <f>'[5]ГУК 2019'!$GT$125</f>
        <v>8916.9907199999998</v>
      </c>
      <c r="E15" s="19" t="s">
        <v>364</v>
      </c>
    </row>
    <row r="16" spans="1:22" x14ac:dyDescent="0.25">
      <c r="A16" s="26" t="s">
        <v>28</v>
      </c>
      <c r="B16" s="26" t="s">
        <v>29</v>
      </c>
      <c r="C16" s="26" t="s">
        <v>15</v>
      </c>
      <c r="D16" s="27">
        <f>D17</f>
        <v>51679.972179200005</v>
      </c>
      <c r="E16" s="19">
        <v>32058.69</v>
      </c>
    </row>
    <row r="17" spans="1:22" ht="31.5" x14ac:dyDescent="0.25">
      <c r="A17" s="26" t="s">
        <v>30</v>
      </c>
      <c r="B17" s="26" t="s">
        <v>31</v>
      </c>
      <c r="C17" s="26" t="s">
        <v>15</v>
      </c>
      <c r="D17" s="27">
        <f>D12-D25+D236+D252</f>
        <v>51679.972179200005</v>
      </c>
      <c r="E17" s="19" t="s">
        <v>363</v>
      </c>
    </row>
    <row r="18" spans="1:22" ht="31.5" x14ac:dyDescent="0.25">
      <c r="A18" s="26" t="s">
        <v>32</v>
      </c>
      <c r="B18" s="26" t="s">
        <v>33</v>
      </c>
      <c r="C18" s="26" t="s">
        <v>15</v>
      </c>
      <c r="D18" s="27">
        <v>0</v>
      </c>
    </row>
    <row r="19" spans="1:22" x14ac:dyDescent="0.25">
      <c r="A19" s="26" t="s">
        <v>34</v>
      </c>
      <c r="B19" s="26" t="s">
        <v>35</v>
      </c>
      <c r="C19" s="26" t="s">
        <v>15</v>
      </c>
      <c r="D19" s="27">
        <v>0</v>
      </c>
    </row>
    <row r="20" spans="1:22" x14ac:dyDescent="0.25">
      <c r="A20" s="26" t="s">
        <v>36</v>
      </c>
      <c r="B20" s="26" t="s">
        <v>37</v>
      </c>
      <c r="C20" s="26" t="s">
        <v>15</v>
      </c>
      <c r="D20" s="27">
        <v>0</v>
      </c>
      <c r="E20" s="19" t="s">
        <v>363</v>
      </c>
    </row>
    <row r="21" spans="1:22" x14ac:dyDescent="0.25">
      <c r="A21" s="26" t="s">
        <v>38</v>
      </c>
      <c r="B21" s="26" t="s">
        <v>39</v>
      </c>
      <c r="C21" s="26" t="s">
        <v>15</v>
      </c>
      <c r="D21" s="27">
        <v>0</v>
      </c>
      <c r="E21" s="19" t="s">
        <v>363</v>
      </c>
    </row>
    <row r="22" spans="1:22" x14ac:dyDescent="0.25">
      <c r="A22" s="26" t="s">
        <v>40</v>
      </c>
      <c r="B22" s="26" t="s">
        <v>41</v>
      </c>
      <c r="C22" s="26" t="s">
        <v>15</v>
      </c>
      <c r="D22" s="27">
        <f>D16+D10+D9</f>
        <v>-113041.63393238385</v>
      </c>
      <c r="E22" s="19" t="s">
        <v>363</v>
      </c>
    </row>
    <row r="23" spans="1:22" x14ac:dyDescent="0.25">
      <c r="A23" s="26" t="s">
        <v>42</v>
      </c>
      <c r="B23" s="26" t="s">
        <v>43</v>
      </c>
      <c r="C23" s="26" t="s">
        <v>15</v>
      </c>
      <c r="D23" s="27">
        <v>43.81</v>
      </c>
      <c r="E23" s="19" t="s">
        <v>363</v>
      </c>
    </row>
    <row r="24" spans="1:22" x14ac:dyDescent="0.25">
      <c r="A24" s="26" t="s">
        <v>44</v>
      </c>
      <c r="B24" s="26" t="s">
        <v>45</v>
      </c>
      <c r="C24" s="26" t="s">
        <v>15</v>
      </c>
      <c r="D24" s="25">
        <f>D22-D231</f>
        <v>-199014.61320598383</v>
      </c>
      <c r="E24" s="19" t="s">
        <v>363</v>
      </c>
    </row>
    <row r="25" spans="1:22" x14ac:dyDescent="0.25">
      <c r="A25" s="26" t="s">
        <v>46</v>
      </c>
      <c r="B25" s="26" t="s">
        <v>47</v>
      </c>
      <c r="C25" s="26" t="s">
        <v>15</v>
      </c>
      <c r="D25" s="25">
        <v>118130.94</v>
      </c>
      <c r="E25" s="19" t="s">
        <v>363</v>
      </c>
    </row>
    <row r="26" spans="1:22" ht="35.25" customHeight="1" x14ac:dyDescent="0.25">
      <c r="A26" s="21" t="s">
        <v>48</v>
      </c>
      <c r="B26" s="21"/>
      <c r="C26" s="21"/>
      <c r="D26" s="21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E29</f>
        <v>6442.0920000000006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8">
        <f>'[3]2018 непоср.'!$U$16</f>
        <v>6442.0920000000006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10.623502638522428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174.7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32.75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5.4007255936675463E-2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77.47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0.12775395778364115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64.48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0.10633245382585753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E62</f>
        <v>5677.7759999999998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8">
        <f>'[3]2018 непоср.'!$P$16</f>
        <v>5677.7759999999998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9.3630870712401055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8916.99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29">
        <v>8916.99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E68/E2</f>
        <v>14.704798812664908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1">
        <f>E73</f>
        <v>4197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5">
        <v>4197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6.9211741424802113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6">
        <v>711.21</v>
      </c>
      <c r="F77" s="4">
        <v>12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711.21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365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59.267500000000005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112.54</v>
      </c>
      <c r="F84" s="1">
        <v>208.4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20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0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f>E85/F84</f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6">
        <f>'[4]Выполненные работы 2018 г.'!$GW$37</f>
        <v>112.54</v>
      </c>
      <c r="F89" s="1">
        <f>F84</f>
        <v>208.4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f>E89/F89</f>
        <v>0.54001919385796548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E95+E99+E103+E107+E111+E115+E119+E123+E127+E131+E135+E139+E147+E143+E148</f>
        <v>16811.82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5">
        <v>2.88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4.7493403693931397E-3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6">
        <v>0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6">
        <v>213.57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8">
        <f>E103/E2</f>
        <v>0.35219327176781001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5">
        <v>1568.14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8">
        <f>E107/E2</f>
        <v>2.5859828496042221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5">
        <f>67.39+642.88</f>
        <v>710.27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1.1712895778364116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v>1032.7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1.7030013192612139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6">
        <v>74.89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0.12349934036939314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6">
        <v>54.7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9.0204485488126651E-2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6">
        <v>414.05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0.68280013192612143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19">
        <v>0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362</v>
      </c>
      <c r="E143" s="19">
        <v>628.07000000000005</v>
      </c>
      <c r="F143" s="10" t="s">
        <v>219</v>
      </c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1.0357354881266492</v>
      </c>
      <c r="F146" s="10"/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E147" s="19">
        <v>12112.55</v>
      </c>
      <c r="F147" s="11"/>
      <c r="G147" s="12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19.974521767810025</v>
      </c>
    </row>
    <row r="151" spans="1:7" ht="47.25" x14ac:dyDescent="0.25">
      <c r="A151" s="18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E153+E157+E161+E165+E169+E173+E177+E181+E185</f>
        <v>33094.761273600001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9">
        <f>'[2]гук(2016)'!$GT$39*'[2]гук(2016)'!$GT$104*'[2]гук(2016)'!$GT$4</f>
        <v>2877.2612735999996</v>
      </c>
      <c r="F153" s="19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365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E153/F153</f>
        <v>2877.2612735999996</v>
      </c>
    </row>
    <row r="157" spans="1:7" ht="31.5" x14ac:dyDescent="0.25">
      <c r="A157" s="6" t="s">
        <v>234</v>
      </c>
      <c r="B157" s="1" t="s">
        <v>55</v>
      </c>
      <c r="C157" s="1" t="s">
        <v>7</v>
      </c>
      <c r="D157" s="1" t="s">
        <v>235</v>
      </c>
      <c r="E157" s="19">
        <v>17441.939999999999</v>
      </c>
    </row>
    <row r="158" spans="1:7" x14ac:dyDescent="0.25">
      <c r="A158" s="6" t="s">
        <v>236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237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238</v>
      </c>
      <c r="B160" s="1" t="s">
        <v>63</v>
      </c>
      <c r="C160" s="1" t="s">
        <v>15</v>
      </c>
      <c r="D160" s="8">
        <f>E157/E2</f>
        <v>28.763093667546173</v>
      </c>
    </row>
    <row r="161" spans="1:5" ht="31.5" x14ac:dyDescent="0.25">
      <c r="A161" s="6" t="s">
        <v>239</v>
      </c>
      <c r="B161" s="1" t="s">
        <v>55</v>
      </c>
      <c r="C161" s="1" t="s">
        <v>7</v>
      </c>
      <c r="D161" s="1" t="s">
        <v>240</v>
      </c>
      <c r="E161" s="19">
        <v>0</v>
      </c>
    </row>
    <row r="162" spans="1:5" x14ac:dyDescent="0.25">
      <c r="A162" s="6" t="s">
        <v>241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242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243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244</v>
      </c>
      <c r="B165" s="1" t="s">
        <v>55</v>
      </c>
      <c r="C165" s="1" t="s">
        <v>7</v>
      </c>
      <c r="D165" s="1" t="s">
        <v>245</v>
      </c>
      <c r="E165" s="19">
        <v>519.82000000000005</v>
      </c>
    </row>
    <row r="166" spans="1:5" x14ac:dyDescent="0.25">
      <c r="A166" s="6" t="s">
        <v>246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248</v>
      </c>
      <c r="B168" s="1" t="s">
        <v>63</v>
      </c>
      <c r="C168" s="1" t="s">
        <v>15</v>
      </c>
      <c r="D168" s="8">
        <f>E165/E2</f>
        <v>0.85722295514511881</v>
      </c>
    </row>
    <row r="169" spans="1:5" ht="31.5" x14ac:dyDescent="0.25">
      <c r="A169" s="6" t="s">
        <v>249</v>
      </c>
      <c r="B169" s="1" t="s">
        <v>55</v>
      </c>
      <c r="C169" s="1" t="s">
        <v>7</v>
      </c>
      <c r="D169" s="1" t="s">
        <v>250</v>
      </c>
      <c r="E169" s="19">
        <v>1005.2</v>
      </c>
    </row>
    <row r="170" spans="1:5" x14ac:dyDescent="0.25">
      <c r="A170" s="6" t="s">
        <v>251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252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253</v>
      </c>
      <c r="B172" s="1" t="s">
        <v>63</v>
      </c>
      <c r="C172" s="1" t="s">
        <v>15</v>
      </c>
      <c r="D172" s="8">
        <f>E169/E2</f>
        <v>1.657651715039578</v>
      </c>
    </row>
    <row r="173" spans="1:5" ht="31.5" x14ac:dyDescent="0.25">
      <c r="A173" s="6" t="s">
        <v>254</v>
      </c>
      <c r="B173" s="1" t="s">
        <v>55</v>
      </c>
      <c r="C173" s="1" t="s">
        <v>7</v>
      </c>
      <c r="D173" s="1" t="s">
        <v>255</v>
      </c>
      <c r="E173" s="19">
        <v>0</v>
      </c>
    </row>
    <row r="174" spans="1:5" x14ac:dyDescent="0.25">
      <c r="A174" s="6" t="s">
        <v>256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258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259</v>
      </c>
      <c r="B177" s="1" t="s">
        <v>55</v>
      </c>
      <c r="C177" s="1" t="s">
        <v>7</v>
      </c>
      <c r="D177" s="1" t="s">
        <v>260</v>
      </c>
      <c r="E177" s="19">
        <v>5611.75</v>
      </c>
      <c r="F177" s="19" t="s">
        <v>261</v>
      </c>
    </row>
    <row r="178" spans="1:6" x14ac:dyDescent="0.25">
      <c r="A178" s="6" t="s">
        <v>262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263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264</v>
      </c>
      <c r="B180" s="1" t="s">
        <v>63</v>
      </c>
      <c r="C180" s="1" t="s">
        <v>15</v>
      </c>
      <c r="D180" s="8">
        <f>E177/E2</f>
        <v>9.2542051451187337</v>
      </c>
    </row>
    <row r="181" spans="1:6" ht="31.5" x14ac:dyDescent="0.25">
      <c r="A181" s="6" t="s">
        <v>265</v>
      </c>
      <c r="B181" s="1" t="s">
        <v>55</v>
      </c>
      <c r="C181" s="1" t="s">
        <v>7</v>
      </c>
      <c r="D181" s="1" t="s">
        <v>266</v>
      </c>
      <c r="E181" s="19">
        <v>5638.79</v>
      </c>
    </row>
    <row r="182" spans="1:6" x14ac:dyDescent="0.25">
      <c r="A182" s="6" t="s">
        <v>267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268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269</v>
      </c>
      <c r="B184" s="1" t="s">
        <v>63</v>
      </c>
      <c r="C184" s="1" t="s">
        <v>15</v>
      </c>
      <c r="D184" s="8">
        <f>E181/E2</f>
        <v>9.2987961741424812</v>
      </c>
    </row>
    <row r="185" spans="1:6" ht="31.5" x14ac:dyDescent="0.25">
      <c r="A185" s="6"/>
      <c r="B185" s="1" t="s">
        <v>55</v>
      </c>
      <c r="C185" s="1" t="s">
        <v>7</v>
      </c>
      <c r="D185" s="8" t="s">
        <v>270</v>
      </c>
      <c r="E185" s="19">
        <v>0</v>
      </c>
    </row>
    <row r="186" spans="1:6" x14ac:dyDescent="0.25">
      <c r="A186" s="6"/>
      <c r="B186" s="1" t="s">
        <v>58</v>
      </c>
      <c r="C186" s="1" t="s">
        <v>7</v>
      </c>
      <c r="D186" s="8" t="s">
        <v>112</v>
      </c>
    </row>
    <row r="187" spans="1:6" x14ac:dyDescent="0.25">
      <c r="A187" s="6"/>
      <c r="B187" s="1" t="s">
        <v>3</v>
      </c>
      <c r="C187" s="1" t="s">
        <v>7</v>
      </c>
      <c r="D187" s="8" t="s">
        <v>61</v>
      </c>
    </row>
    <row r="188" spans="1:6" x14ac:dyDescent="0.25">
      <c r="A188" s="6"/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8" t="s">
        <v>271</v>
      </c>
      <c r="B189" s="3" t="s">
        <v>50</v>
      </c>
      <c r="C189" s="3" t="s">
        <v>7</v>
      </c>
      <c r="D189" s="3" t="s">
        <v>272</v>
      </c>
    </row>
    <row r="190" spans="1:6" ht="18.75" x14ac:dyDescent="0.25">
      <c r="A190" s="6" t="s">
        <v>273</v>
      </c>
      <c r="B190" s="1" t="s">
        <v>53</v>
      </c>
      <c r="C190" s="1" t="s">
        <v>15</v>
      </c>
      <c r="D190" s="1">
        <f>E191+E195+E199+E203+E207+E211+E215+E219+E223+E227</f>
        <v>9834.09</v>
      </c>
      <c r="F190" s="13"/>
    </row>
    <row r="191" spans="1:6" ht="31.5" x14ac:dyDescent="0.25">
      <c r="A191" s="6" t="s">
        <v>274</v>
      </c>
      <c r="B191" s="1" t="s">
        <v>55</v>
      </c>
      <c r="C191" s="1" t="s">
        <v>7</v>
      </c>
      <c r="D191" s="1" t="s">
        <v>275</v>
      </c>
      <c r="E191" s="19">
        <v>0</v>
      </c>
    </row>
    <row r="192" spans="1:6" x14ac:dyDescent="0.25">
      <c r="A192" s="6" t="s">
        <v>276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277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278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279</v>
      </c>
      <c r="B195" s="1" t="s">
        <v>55</v>
      </c>
      <c r="C195" s="1" t="s">
        <v>7</v>
      </c>
      <c r="D195" s="1" t="s">
        <v>280</v>
      </c>
      <c r="E195" s="19">
        <v>0</v>
      </c>
    </row>
    <row r="196" spans="1:5" x14ac:dyDescent="0.25">
      <c r="A196" s="6" t="s">
        <v>281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282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283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284</v>
      </c>
      <c r="B199" s="1" t="s">
        <v>55</v>
      </c>
      <c r="C199" s="1" t="s">
        <v>7</v>
      </c>
      <c r="D199" s="1" t="s">
        <v>285</v>
      </c>
      <c r="E199" s="19">
        <v>0</v>
      </c>
    </row>
    <row r="200" spans="1:5" x14ac:dyDescent="0.25">
      <c r="A200" s="6" t="s">
        <v>286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287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288</v>
      </c>
      <c r="B202" s="1" t="s">
        <v>63</v>
      </c>
      <c r="C202" s="1" t="s">
        <v>15</v>
      </c>
      <c r="D202" s="22">
        <f>E199/E2</f>
        <v>0</v>
      </c>
    </row>
    <row r="203" spans="1:5" ht="31.5" x14ac:dyDescent="0.25">
      <c r="A203" s="6" t="s">
        <v>289</v>
      </c>
      <c r="B203" s="1" t="s">
        <v>55</v>
      </c>
      <c r="C203" s="1" t="s">
        <v>7</v>
      </c>
      <c r="D203" s="1" t="s">
        <v>290</v>
      </c>
      <c r="E203" s="19">
        <v>0</v>
      </c>
    </row>
    <row r="204" spans="1:5" x14ac:dyDescent="0.25">
      <c r="A204" s="6" t="s">
        <v>291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292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293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294</v>
      </c>
      <c r="B207" s="1" t="s">
        <v>55</v>
      </c>
      <c r="C207" s="1" t="s">
        <v>7</v>
      </c>
      <c r="D207" s="1" t="s">
        <v>295</v>
      </c>
      <c r="E207" s="19">
        <v>9308.02</v>
      </c>
    </row>
    <row r="208" spans="1:5" x14ac:dyDescent="0.25">
      <c r="A208" s="6" t="s">
        <v>296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297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298</v>
      </c>
      <c r="B210" s="1" t="s">
        <v>63</v>
      </c>
      <c r="C210" s="1" t="s">
        <v>15</v>
      </c>
      <c r="D210" s="8">
        <f>E207/E2</f>
        <v>15.349637203166228</v>
      </c>
    </row>
    <row r="211" spans="1:5" ht="31.5" x14ac:dyDescent="0.25">
      <c r="A211" s="6" t="s">
        <v>299</v>
      </c>
      <c r="B211" s="1" t="s">
        <v>55</v>
      </c>
      <c r="C211" s="1" t="s">
        <v>7</v>
      </c>
      <c r="D211" s="1" t="s">
        <v>300</v>
      </c>
      <c r="E211" s="19">
        <v>0</v>
      </c>
    </row>
    <row r="212" spans="1:5" x14ac:dyDescent="0.25">
      <c r="A212" s="6" t="s">
        <v>301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302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303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304</v>
      </c>
      <c r="B215" s="1" t="s">
        <v>55</v>
      </c>
      <c r="C215" s="1" t="s">
        <v>7</v>
      </c>
      <c r="D215" s="1" t="s">
        <v>305</v>
      </c>
      <c r="E215" s="19">
        <v>0</v>
      </c>
    </row>
    <row r="216" spans="1:5" x14ac:dyDescent="0.25">
      <c r="A216" s="6" t="s">
        <v>306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307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308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309</v>
      </c>
      <c r="B219" s="1" t="s">
        <v>55</v>
      </c>
      <c r="C219" s="1" t="s">
        <v>7</v>
      </c>
      <c r="D219" s="1" t="s">
        <v>310</v>
      </c>
      <c r="E219" s="19">
        <v>50.97</v>
      </c>
    </row>
    <row r="220" spans="1:5" x14ac:dyDescent="0.25">
      <c r="A220" s="6" t="s">
        <v>311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312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313</v>
      </c>
      <c r="B222" s="1" t="s">
        <v>63</v>
      </c>
      <c r="C222" s="1" t="s">
        <v>15</v>
      </c>
      <c r="D222" s="8">
        <f>E219/E2</f>
        <v>8.405343007915568E-2</v>
      </c>
    </row>
    <row r="223" spans="1:5" ht="31.5" x14ac:dyDescent="0.25">
      <c r="A223" s="6" t="s">
        <v>314</v>
      </c>
      <c r="B223" s="1" t="s">
        <v>55</v>
      </c>
      <c r="C223" s="1" t="s">
        <v>7</v>
      </c>
      <c r="D223" s="1" t="s">
        <v>315</v>
      </c>
      <c r="E223" s="19">
        <v>475.1</v>
      </c>
    </row>
    <row r="224" spans="1:5" x14ac:dyDescent="0.25">
      <c r="A224" s="6" t="s">
        <v>316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317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318</v>
      </c>
      <c r="B226" s="1" t="s">
        <v>63</v>
      </c>
      <c r="C226" s="1" t="s">
        <v>15</v>
      </c>
      <c r="D226" s="8">
        <f>E223/E2</f>
        <v>0.78347625329815307</v>
      </c>
    </row>
    <row r="227" spans="1:6" ht="31.5" x14ac:dyDescent="0.25">
      <c r="A227" s="6" t="s">
        <v>319</v>
      </c>
      <c r="B227" s="1" t="s">
        <v>55</v>
      </c>
      <c r="C227" s="1" t="s">
        <v>7</v>
      </c>
      <c r="D227" s="1" t="s">
        <v>320</v>
      </c>
      <c r="E227" s="19">
        <v>0</v>
      </c>
      <c r="F227" s="19" t="s">
        <v>321</v>
      </c>
    </row>
    <row r="228" spans="1:6" x14ac:dyDescent="0.25">
      <c r="A228" s="6" t="s">
        <v>322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323</v>
      </c>
      <c r="B229" s="1" t="s">
        <v>3</v>
      </c>
      <c r="C229" s="1" t="s">
        <v>7</v>
      </c>
      <c r="D229" s="1" t="s">
        <v>324</v>
      </c>
    </row>
    <row r="230" spans="1:6" x14ac:dyDescent="0.25">
      <c r="A230" s="6" t="s">
        <v>325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326</v>
      </c>
      <c r="C231" s="1" t="s">
        <v>15</v>
      </c>
      <c r="D231" s="14">
        <f>SUM(D28,D34,D60,D66,D72,D78,D84,D94,D152,D190)</f>
        <v>85972.979273599994</v>
      </c>
    </row>
    <row r="232" spans="1:6" x14ac:dyDescent="0.25">
      <c r="A232" s="21" t="s">
        <v>327</v>
      </c>
      <c r="B232" s="21"/>
      <c r="C232" s="21"/>
      <c r="D232" s="21"/>
    </row>
    <row r="233" spans="1:6" x14ac:dyDescent="0.25">
      <c r="A233" s="6" t="s">
        <v>328</v>
      </c>
      <c r="B233" s="1" t="s">
        <v>329</v>
      </c>
      <c r="C233" s="1" t="s">
        <v>330</v>
      </c>
      <c r="D233" s="1">
        <v>2</v>
      </c>
      <c r="E233" s="19" t="s">
        <v>363</v>
      </c>
    </row>
    <row r="234" spans="1:6" x14ac:dyDescent="0.25">
      <c r="A234" s="6" t="s">
        <v>331</v>
      </c>
      <c r="B234" s="1" t="s">
        <v>332</v>
      </c>
      <c r="C234" s="1" t="s">
        <v>330</v>
      </c>
      <c r="D234" s="1">
        <v>2</v>
      </c>
      <c r="E234" s="19" t="s">
        <v>363</v>
      </c>
    </row>
    <row r="235" spans="1:6" x14ac:dyDescent="0.25">
      <c r="A235" s="6" t="s">
        <v>333</v>
      </c>
      <c r="B235" s="1" t="s">
        <v>334</v>
      </c>
      <c r="C235" s="1" t="s">
        <v>330</v>
      </c>
      <c r="D235" s="1">
        <v>0</v>
      </c>
      <c r="E235" s="19" t="s">
        <v>363</v>
      </c>
    </row>
    <row r="236" spans="1:6" x14ac:dyDescent="0.25">
      <c r="A236" s="6" t="s">
        <v>335</v>
      </c>
      <c r="B236" s="1" t="s">
        <v>336</v>
      </c>
      <c r="C236" s="1" t="s">
        <v>15</v>
      </c>
      <c r="D236" s="1">
        <v>-16280.36</v>
      </c>
      <c r="E236" s="19" t="s">
        <v>363</v>
      </c>
    </row>
    <row r="237" spans="1:6" x14ac:dyDescent="0.25">
      <c r="A237" s="21" t="s">
        <v>337</v>
      </c>
      <c r="B237" s="21"/>
      <c r="C237" s="21"/>
      <c r="D237" s="21"/>
    </row>
    <row r="238" spans="1:6" ht="31.5" x14ac:dyDescent="0.25">
      <c r="A238" s="6" t="s">
        <v>338</v>
      </c>
      <c r="B238" s="1" t="s">
        <v>14</v>
      </c>
      <c r="C238" s="1" t="s">
        <v>15</v>
      </c>
      <c r="D238" s="1">
        <v>0</v>
      </c>
      <c r="E238" s="19" t="s">
        <v>339</v>
      </c>
    </row>
    <row r="239" spans="1:6" ht="31.5" x14ac:dyDescent="0.25">
      <c r="A239" s="6" t="s">
        <v>340</v>
      </c>
      <c r="B239" s="1" t="s">
        <v>17</v>
      </c>
      <c r="C239" s="1" t="s">
        <v>15</v>
      </c>
      <c r="D239" s="1">
        <v>0</v>
      </c>
      <c r="E239" s="19" t="s">
        <v>339</v>
      </c>
    </row>
    <row r="240" spans="1:6" ht="31.5" x14ac:dyDescent="0.25">
      <c r="A240" s="6" t="s">
        <v>341</v>
      </c>
      <c r="B240" s="1" t="s">
        <v>19</v>
      </c>
      <c r="C240" s="1" t="s">
        <v>15</v>
      </c>
      <c r="D240" s="1">
        <v>0</v>
      </c>
      <c r="E240" s="19" t="s">
        <v>339</v>
      </c>
    </row>
    <row r="241" spans="1:5" ht="31.5" x14ac:dyDescent="0.25">
      <c r="A241" s="6" t="s">
        <v>342</v>
      </c>
      <c r="B241" s="1" t="s">
        <v>43</v>
      </c>
      <c r="C241" s="1" t="s">
        <v>15</v>
      </c>
      <c r="D241" s="1">
        <v>0</v>
      </c>
      <c r="E241" s="19" t="s">
        <v>339</v>
      </c>
    </row>
    <row r="242" spans="1:5" ht="31.5" x14ac:dyDescent="0.25">
      <c r="A242" s="6" t="s">
        <v>343</v>
      </c>
      <c r="B242" s="1" t="s">
        <v>344</v>
      </c>
      <c r="C242" s="1" t="s">
        <v>15</v>
      </c>
      <c r="D242" s="1">
        <v>0</v>
      </c>
      <c r="E242" s="19" t="s">
        <v>339</v>
      </c>
    </row>
    <row r="243" spans="1:5" ht="31.5" x14ac:dyDescent="0.25">
      <c r="A243" s="6" t="s">
        <v>345</v>
      </c>
      <c r="B243" s="1" t="s">
        <v>47</v>
      </c>
      <c r="C243" s="1" t="s">
        <v>15</v>
      </c>
      <c r="D243" s="1">
        <v>0</v>
      </c>
      <c r="E243" s="19" t="s">
        <v>339</v>
      </c>
    </row>
    <row r="244" spans="1:5" x14ac:dyDescent="0.25">
      <c r="A244" s="21" t="s">
        <v>346</v>
      </c>
      <c r="B244" s="21"/>
      <c r="C244" s="21"/>
      <c r="D244" s="21"/>
      <c r="E244" s="10"/>
    </row>
    <row r="245" spans="1:5" ht="31.5" x14ac:dyDescent="0.25">
      <c r="A245" s="6" t="s">
        <v>347</v>
      </c>
      <c r="B245" s="1" t="s">
        <v>329</v>
      </c>
      <c r="C245" s="1" t="s">
        <v>330</v>
      </c>
      <c r="D245" s="1">
        <v>0</v>
      </c>
      <c r="E245" s="19" t="s">
        <v>339</v>
      </c>
    </row>
    <row r="246" spans="1:5" ht="31.5" x14ac:dyDescent="0.25">
      <c r="A246" s="6" t="s">
        <v>348</v>
      </c>
      <c r="B246" s="1" t="s">
        <v>332</v>
      </c>
      <c r="C246" s="1" t="s">
        <v>330</v>
      </c>
      <c r="D246" s="1">
        <v>0</v>
      </c>
      <c r="E246" s="19" t="s">
        <v>339</v>
      </c>
    </row>
    <row r="247" spans="1:5" ht="31.5" x14ac:dyDescent="0.25">
      <c r="A247" s="6" t="s">
        <v>349</v>
      </c>
      <c r="B247" s="1" t="s">
        <v>350</v>
      </c>
      <c r="C247" s="1" t="s">
        <v>330</v>
      </c>
      <c r="D247" s="1">
        <v>0</v>
      </c>
      <c r="E247" s="19" t="s">
        <v>339</v>
      </c>
    </row>
    <row r="248" spans="1:5" ht="31.5" x14ac:dyDescent="0.25">
      <c r="A248" s="6" t="s">
        <v>351</v>
      </c>
      <c r="B248" s="1" t="s">
        <v>336</v>
      </c>
      <c r="C248" s="1" t="s">
        <v>15</v>
      </c>
      <c r="D248" s="1">
        <v>0</v>
      </c>
      <c r="E248" s="19" t="s">
        <v>339</v>
      </c>
    </row>
    <row r="249" spans="1:5" x14ac:dyDescent="0.25">
      <c r="A249" s="21" t="s">
        <v>352</v>
      </c>
      <c r="B249" s="21"/>
      <c r="C249" s="21"/>
      <c r="D249" s="21"/>
    </row>
    <row r="250" spans="1:5" x14ac:dyDescent="0.25">
      <c r="A250" s="6" t="s">
        <v>353</v>
      </c>
      <c r="B250" s="1" t="s">
        <v>354</v>
      </c>
      <c r="C250" s="1" t="s">
        <v>330</v>
      </c>
      <c r="D250" s="1">
        <v>10</v>
      </c>
      <c r="E250" s="19" t="s">
        <v>355</v>
      </c>
    </row>
    <row r="251" spans="1:5" x14ac:dyDescent="0.25">
      <c r="A251" s="6" t="s">
        <v>356</v>
      </c>
      <c r="B251" s="1" t="s">
        <v>357</v>
      </c>
      <c r="C251" s="1" t="s">
        <v>330</v>
      </c>
      <c r="D251" s="1">
        <v>6</v>
      </c>
      <c r="E251" s="19" t="s">
        <v>355</v>
      </c>
    </row>
    <row r="252" spans="1:5" ht="31.5" x14ac:dyDescent="0.25">
      <c r="A252" s="6" t="s">
        <v>358</v>
      </c>
      <c r="B252" s="1" t="s">
        <v>359</v>
      </c>
      <c r="C252" s="1" t="s">
        <v>15</v>
      </c>
      <c r="D252" s="1">
        <v>104800</v>
      </c>
      <c r="E252" s="19" t="s">
        <v>355</v>
      </c>
    </row>
    <row r="256" spans="1:5" x14ac:dyDescent="0.25">
      <c r="A256" s="30" t="s">
        <v>360</v>
      </c>
      <c r="B256" s="30"/>
      <c r="D256" s="31" t="s">
        <v>361</v>
      </c>
    </row>
  </sheetData>
  <sheetProtection algorithmName="SHA-512" hashValue="RhM3l6iUts9PxYVRjdKYaxrwxXEPZko0B2+Z8nK1xa23bgFgfrHwEpg9LgCjaOt9LyRp+l/lKVwB1zdUutW+3g==" saltValue="Ybo6XwUORXgDhFSfIsz1FA==" spinCount="100000" sheet="1" objects="1" scenarios="1"/>
  <mergeCells count="9">
    <mergeCell ref="A2:D2"/>
    <mergeCell ref="A8:D8"/>
    <mergeCell ref="A26:D26"/>
    <mergeCell ref="F85:F86"/>
    <mergeCell ref="A232:D232"/>
    <mergeCell ref="A256:B256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2020-04-06T10:44:20Z</dcterms:modified>
</cp:coreProperties>
</file>