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D15" i="1" l="1"/>
  <c r="D14" i="1"/>
  <c r="D13" i="1"/>
  <c r="D235" i="1"/>
  <c r="D234" i="1" l="1"/>
  <c r="F231" i="1"/>
  <c r="E211" i="1"/>
  <c r="E157" i="1"/>
  <c r="E111" i="1"/>
  <c r="D11" i="1" l="1"/>
  <c r="D10" i="1"/>
  <c r="D9" i="1"/>
  <c r="E77" i="1" l="1"/>
  <c r="D82" i="1" l="1"/>
  <c r="D238" i="1" l="1"/>
  <c r="D237" i="1"/>
  <c r="D150" i="1"/>
  <c r="D88" i="1"/>
  <c r="E62" i="1"/>
  <c r="E29" i="1"/>
  <c r="D23" i="1"/>
  <c r="E153" i="1" l="1"/>
  <c r="D156" i="1" l="1"/>
  <c r="D160" i="1"/>
  <c r="D146" i="1"/>
  <c r="D70" i="1" l="1"/>
  <c r="D66" i="1"/>
  <c r="D64" i="1"/>
  <c r="D60" i="1"/>
  <c r="D32" i="1"/>
  <c r="D28" i="1"/>
  <c r="D152" i="1" l="1"/>
  <c r="D72" i="1"/>
  <c r="D84" i="1" l="1"/>
  <c r="D76" i="1" l="1"/>
  <c r="D230" i="1"/>
  <c r="D226" i="1"/>
  <c r="D222" i="1"/>
  <c r="D218" i="1"/>
  <c r="D214" i="1"/>
  <c r="D202" i="1"/>
  <c r="D192" i="1"/>
  <c r="D188" i="1"/>
  <c r="D184" i="1"/>
  <c r="D180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4" i="1"/>
  <c r="D24" i="1" l="1"/>
</calcChain>
</file>

<file path=xl/sharedStrings.xml><?xml version="1.0" encoding="utf-8"?>
<sst xmlns="http://schemas.openxmlformats.org/spreadsheetml/2006/main" count="929" uniqueCount="369">
  <si>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</si>
  <si>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</si>
  <si>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</si>
  <si>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</si>
  <si>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</si>
  <si>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</si>
  <si>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</si>
  <si>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</si>
  <si>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</si>
  <si>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</si>
  <si>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</si>
  <si>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</si>
  <si>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</si>
  <si>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</si>
  <si>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</si>
  <si>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</si>
  <si>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</si>
  <si>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</si>
  <si>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</si>
  <si>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</si>
  <si>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</si>
  <si>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</si>
  <si>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</si>
  <si>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</si>
  <si>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</si>
  <si>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</si>
  <si>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</si>
  <si>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</si>
  <si>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</si>
  <si>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</si>
  <si>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</si>
  <si>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</si>
  <si>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</si>
  <si>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</si>
  <si>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</si>
  <si>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</si>
  <si>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</si>
  <si>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</si>
  <si>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</si>
  <si>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</si>
  <si>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</si>
  <si>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</si>
  <si>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</si>
  <si>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</si>
  <si>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</si>
  <si>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</si>
  <si>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</si>
  <si>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</si>
  <si>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</si>
  <si>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</si>
  <si>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</si>
  <si>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</si>
  <si>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</si>
  <si>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</si>
  <si>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</si>
  <si>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</si>
  <si>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</si>
  <si>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</si>
  <si>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</si>
  <si>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</si>
  <si>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</si>
  <si>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</si>
  <si>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</si>
  <si>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</si>
  <si>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</si>
  <si>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</si>
  <si>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</si>
  <si>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</si>
  <si>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</si>
  <si>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</si>
  <si>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</si>
  <si>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</si>
  <si>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</si>
  <si>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</si>
  <si>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</si>
  <si>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</si>
  <si>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</si>
  <si>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</si>
  <si>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</si>
  <si>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</si>
  <si>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</si>
  <si>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</si>
  <si>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</si>
  <si>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</si>
  <si>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</si>
  <si>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</si>
  <si>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</si>
  <si>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</si>
  <si>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</si>
  <si>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</si>
  <si>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</si>
  <si>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</si>
  <si>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</si>
  <si>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</si>
  <si>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</si>
  <si>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</si>
  <si>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</si>
  <si>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</si>
  <si>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</si>
  <si>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</si>
  <si>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</si>
  <si>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</si>
  <si>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</si>
  <si>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</si>
  <si>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</si>
  <si>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</si>
  <si>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</si>
  <si>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</si>
  <si>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</si>
  <si>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</si>
  <si>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</si>
  <si>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</si>
  <si>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</si>
  <si>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</si>
  <si>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</si>
  <si>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</si>
  <si>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</si>
  <si>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</si>
  <si>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</si>
  <si>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</si>
  <si>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</si>
  <si>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</si>
  <si>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</si>
  <si>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</si>
  <si>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</si>
  <si>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</si>
  <si>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</si>
  <si>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</si>
  <si>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</si>
  <si>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</si>
  <si>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</si>
  <si>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</si>
  <si>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</si>
  <si>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</si>
  <si>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</si>
  <si>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</si>
  <si>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</si>
  <si>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</si>
  <si>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</si>
  <si>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</si>
  <si>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</si>
  <si>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</si>
  <si>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</si>
  <si>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</si>
  <si>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</si>
  <si>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</si>
  <si>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</si>
  <si>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</si>
  <si>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</si>
  <si>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</si>
  <si>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</si>
  <si>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</si>
  <si>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</si>
  <si>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</si>
  <si>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</si>
  <si>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</si>
  <si>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</si>
  <si>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</si>
  <si>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</si>
  <si>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</si>
  <si>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</si>
  <si>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</si>
  <si>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</si>
  <si>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</si>
  <si>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</si>
  <si>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</si>
  <si>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</si>
  <si>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</si>
  <si>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</si>
  <si>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</si>
  <si>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</si>
  <si>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</si>
  <si>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</si>
  <si>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</si>
  <si>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</si>
  <si>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</si>
  <si>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</si>
  <si>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</si>
  <si>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</si>
  <si>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</si>
  <si>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</si>
  <si>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</si>
  <si>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</si>
  <si>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</si>
  <si>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</si>
  <si>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</si>
  <si>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</si>
  <si>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</si>
  <si>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</si>
  <si>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</si>
  <si>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</si>
  <si>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</si>
  <si>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</si>
  <si>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</si>
  <si>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</si>
  <si>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</si>
  <si>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</si>
  <si>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</si>
  <si>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</si>
  <si>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</si>
  <si>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</si>
  <si>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</si>
  <si>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</si>
  <si>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</si>
  <si>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</si>
  <si>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</si>
  <si>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</si>
  <si>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</si>
  <si>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</si>
  <si>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</si>
  <si>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</si>
  <si>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</si>
  <si>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</si>
  <si>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</si>
  <si>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</si>
  <si>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</si>
  <si>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</si>
  <si>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</si>
  <si>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</si>
  <si>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</si>
  <si>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</si>
  <si>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</si>
  <si>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</si>
  <si>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</si>
  <si>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</si>
  <si>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</si>
  <si>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</si>
  <si>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</si>
  <si>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</si>
  <si>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</si>
  <si>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</si>
  <si>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</si>
  <si>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</si>
  <si>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</si>
  <si>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</si>
  <si>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</si>
  <si>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</si>
  <si>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</si>
  <si>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</si>
  <si>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</si>
  <si>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</si>
  <si>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</si>
  <si>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</si>
  <si>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</si>
  <si>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</si>
  <si>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</si>
  <si>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</si>
  <si>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</si>
  <si>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</si>
  <si>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</si>
  <si>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</si>
  <si>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</si>
  <si>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</si>
  <si>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</si>
  <si>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</si>
  <si>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</si>
  <si>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</si>
  <si>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</si>
  <si>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</si>
  <si>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</si>
  <si>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</si>
  <si>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</si>
  <si>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</si>
  <si>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</si>
  <si>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</si>
  <si>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</si>
  <si>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</si>
  <si>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</si>
  <si>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</si>
  <si>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</si>
  <si>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</si>
  <si>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</si>
  <si>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</si>
  <si>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</si>
  <si>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</si>
  <si>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</si>
  <si>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</si>
  <si>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</si>
  <si>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</si>
  <si>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</si>
  <si>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</si>
  <si>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</si>
  <si>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</si>
  <si>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</si>
  <si>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</si>
  <si>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</si>
  <si>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</si>
  <si>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</si>
  <si>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</si>
  <si>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</si>
  <si>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</si>
  <si>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</si>
  <si>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</si>
  <si>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</si>
  <si>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</si>
  <si>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</si>
  <si>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</si>
  <si>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</si>
  <si>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</si>
  <si>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</si>
  <si>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</si>
  <si>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</si>
  <si>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</si>
  <si>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</si>
  <si>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</si>
  <si>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</si>
  <si>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</si>
  <si>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</si>
  <si>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</si>
  <si>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</si>
  <si>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</si>
  <si>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</si>
  <si>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</si>
  <si>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</si>
  <si>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</si>
  <si>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</si>
  <si>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</si>
  <si>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</si>
  <si>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</si>
  <si>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</si>
  <si>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</si>
  <si>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</si>
  <si>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</si>
  <si>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</si>
  <si>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</si>
  <si>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</si>
  <si>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</si>
  <si>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</si>
  <si>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</si>
  <si>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</si>
  <si>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</si>
  <si>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</si>
  <si>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</si>
  <si>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</si>
  <si>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</si>
  <si>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</si>
  <si>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</si>
  <si>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</si>
  <si>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</si>
  <si>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</si>
  <si>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</si>
  <si>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</si>
  <si>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</si>
  <si>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</si>
  <si>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</si>
  <si>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</si>
  <si>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</si>
  <si>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</si>
  <si>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</si>
  <si>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</si>
  <si>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</si>
  <si>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</si>
  <si>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</si>
  <si>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</si>
  <si>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</si>
  <si>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</si>
  <si>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</si>
  <si>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</si>
  <si>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</si>
  <si>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</si>
  <si>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</si>
  <si>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</si>
  <si>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</si>
  <si>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</si>
  <si>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</si>
  <si>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№29  ул. Гагарина 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</si>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</sst>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3;&#1072;&#1075;&#1072;&#1088;&#1080;&#1085;&#1072;,%20&#1076;.29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69.209999999999994</v>
          </cell>
        </row>
        <row r="24">
          <cell r="D24">
            <v>-201858.1279222375</v>
          </cell>
        </row>
        <row r="25">
          <cell r="D25">
            <v>49778.86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GX4">
            <v>1252.53</v>
          </cell>
        </row>
        <row r="38">
          <cell r="GX38">
            <v>0.28250799999999998</v>
          </cell>
        </row>
        <row r="39">
          <cell r="GX39">
            <v>0.20111299999999999</v>
          </cell>
        </row>
        <row r="43">
          <cell r="GX43">
            <v>5.2235999999999998E-2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5">
          <cell r="I15">
            <v>69.209999999999994</v>
          </cell>
          <cell r="P15">
            <v>10556.488799999999</v>
          </cell>
          <cell r="U15">
            <v>11977.554599999999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X123">
            <v>70591.333259880004</v>
          </cell>
        </row>
        <row r="124">
          <cell r="GX124">
            <v>78929.27516628</v>
          </cell>
        </row>
        <row r="125">
          <cell r="GX125">
            <v>18418.203143999999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view="pageBreakPreview" zoomScale="60" zoomScaleNormal="80" workbookViewId="0"/>
  </sheetViews>
  <sheetFormatPr defaultRowHeight="15.75" x14ac:dyDescent="0.25"/>
  <cols>
    <col min="1" max="1" width="10.42578125" style="22" customWidth="1"/>
    <col min="2" max="2" width="62.42578125" style="19" customWidth="1"/>
    <col min="3" max="3" width="26.710937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8" width="9.140625" style="19" hidden="1" customWidth="1"/>
    <col min="9" max="18" width="0" style="19" hidden="1" customWidth="1"/>
    <col min="19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365</v>
      </c>
      <c r="B2" s="23"/>
      <c r="C2" s="23"/>
      <c r="D2" s="23"/>
      <c r="E2" s="19">
        <v>1252.53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368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7">
        <f>[1]Лист1!$D$23</f>
        <v>69.209999999999994</v>
      </c>
      <c r="E9" s="19" t="s">
        <v>363</v>
      </c>
    </row>
    <row r="10" spans="1:22" x14ac:dyDescent="0.25">
      <c r="A10" s="6" t="s">
        <v>16</v>
      </c>
      <c r="B10" s="1" t="s">
        <v>17</v>
      </c>
      <c r="C10" s="1" t="s">
        <v>15</v>
      </c>
      <c r="D10" s="24">
        <f>[1]Лист1!$D$24</f>
        <v>-201858.1279222375</v>
      </c>
      <c r="E10" s="19" t="s">
        <v>363</v>
      </c>
      <c r="F10" s="17"/>
    </row>
    <row r="11" spans="1:22" x14ac:dyDescent="0.25">
      <c r="A11" s="6" t="s">
        <v>18</v>
      </c>
      <c r="B11" s="1" t="s">
        <v>19</v>
      </c>
      <c r="C11" s="1" t="s">
        <v>15</v>
      </c>
      <c r="D11" s="24">
        <f>[1]Лист1!$D$25</f>
        <v>49778.86</v>
      </c>
      <c r="E11" s="19" t="s">
        <v>363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167938.81157016</v>
      </c>
      <c r="E12" s="19" t="s">
        <v>364</v>
      </c>
    </row>
    <row r="13" spans="1:22" x14ac:dyDescent="0.25">
      <c r="A13" s="6" t="s">
        <v>22</v>
      </c>
      <c r="B13" s="25" t="s">
        <v>23</v>
      </c>
      <c r="C13" s="1" t="s">
        <v>15</v>
      </c>
      <c r="D13" s="7">
        <f>'[4]ГУК 2019'!$GX$124</f>
        <v>78929.27516628</v>
      </c>
      <c r="E13" s="19" t="s">
        <v>364</v>
      </c>
    </row>
    <row r="14" spans="1:22" x14ac:dyDescent="0.25">
      <c r="A14" s="6" t="s">
        <v>24</v>
      </c>
      <c r="B14" s="25" t="s">
        <v>25</v>
      </c>
      <c r="C14" s="1" t="s">
        <v>15</v>
      </c>
      <c r="D14" s="7">
        <f>'[4]ГУК 2019'!$GX$123</f>
        <v>70591.333259880004</v>
      </c>
      <c r="E14" s="19" t="s">
        <v>364</v>
      </c>
    </row>
    <row r="15" spans="1:22" x14ac:dyDescent="0.25">
      <c r="A15" s="6" t="s">
        <v>26</v>
      </c>
      <c r="B15" s="25" t="s">
        <v>27</v>
      </c>
      <c r="C15" s="1" t="s">
        <v>15</v>
      </c>
      <c r="D15" s="7">
        <f>'[4]ГУК 2019'!$GX$125</f>
        <v>18418.203143999999</v>
      </c>
      <c r="E15" s="19" t="s">
        <v>364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150634.99157016003</v>
      </c>
      <c r="E16" s="19">
        <v>138486.14000000001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D12-D25+D240+D256</f>
        <v>150634.99157016003</v>
      </c>
      <c r="E17" s="19" t="s">
        <v>363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6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6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6">
        <v>0</v>
      </c>
      <c r="E20" s="19" t="s">
        <v>363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6">
        <v>0</v>
      </c>
      <c r="E21" s="19" t="s">
        <v>363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-51153.926352077477</v>
      </c>
      <c r="E22" s="19" t="s">
        <v>363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f>'[3]2018 непоср.'!$I$15</f>
        <v>69.209999999999994</v>
      </c>
      <c r="E23" s="19" t="s">
        <v>363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D22-D235</f>
        <v>-230274.22337059746</v>
      </c>
      <c r="E24" s="19" t="s">
        <v>363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7">
        <v>53136.12</v>
      </c>
      <c r="E25" s="19" t="s">
        <v>363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8">
        <f>E29</f>
        <v>11977.554599999999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8">
        <f>'[3]2018 непоср.'!$U$15</f>
        <v>11977.554599999999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9">
        <f>E29/E2</f>
        <v>9.5626887978731041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7">
        <f>E35+E39+E43+E47+E51+E55</f>
        <v>15330.19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6">
        <v>811.64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8">
        <f>E35/E2</f>
        <v>0.64800044709507953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6">
        <v>387.78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8">
        <f>E39/E2</f>
        <v>0.30959737491317574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6">
        <v>4000.42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7">
        <f>E43/E2</f>
        <v>3.1938716038737596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6">
        <v>9852.5400000000009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8">
        <f>E47/E2</f>
        <v>7.8661109913535014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8" t="s">
        <v>93</v>
      </c>
      <c r="E51" s="19">
        <v>115.48</v>
      </c>
    </row>
    <row r="52" spans="1:22" x14ac:dyDescent="0.25">
      <c r="A52" s="6" t="s">
        <v>94</v>
      </c>
      <c r="B52" s="1" t="s">
        <v>58</v>
      </c>
      <c r="C52" s="1" t="s">
        <v>7</v>
      </c>
      <c r="D52" s="8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8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8">
        <f>E51/E2</f>
        <v>9.219739247762529E-2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8" t="s">
        <v>99</v>
      </c>
      <c r="E55" s="19">
        <v>162.33000000000001</v>
      </c>
    </row>
    <row r="56" spans="1:22" x14ac:dyDescent="0.25">
      <c r="A56" s="6" t="s">
        <v>100</v>
      </c>
      <c r="B56" s="1" t="s">
        <v>58</v>
      </c>
      <c r="C56" s="1" t="s">
        <v>7</v>
      </c>
      <c r="D56" s="8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8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8">
        <f>E55/E2</f>
        <v>0.1296016861871572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8">
        <f>E62</f>
        <v>10556.488799999999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8">
        <f>'[3]2018 непоср.'!$P$15</f>
        <v>10556.488799999999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9">
        <f>E62/E2</f>
        <v>8.4281324998203626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18418.2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9">
        <v>18418.2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9">
        <f>E68/E2</f>
        <v>14.704797489880482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1">
        <f>E73</f>
        <v>7824.91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7">
        <v>7824.91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9">
        <f>D72/E2</f>
        <v>6.2472834981996437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7">
        <f>3116.5+1778.04</f>
        <v>4894.54</v>
      </c>
      <c r="F77" s="4">
        <v>30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4894.54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9">
        <f>E77/F77</f>
        <v>163.15133333333333</v>
      </c>
    </row>
    <row r="83" spans="1:22" s="5" customFormat="1" ht="47.25" x14ac:dyDescent="0.25">
      <c r="A83" s="18" t="s">
        <v>138</v>
      </c>
      <c r="B83" s="3" t="s">
        <v>50</v>
      </c>
      <c r="C83" s="3" t="s">
        <v>7</v>
      </c>
      <c r="D83" s="3" t="s">
        <v>139</v>
      </c>
      <c r="E83" s="19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165.35</v>
      </c>
      <c r="F84" s="1">
        <v>306.2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9">
        <v>0</v>
      </c>
      <c r="F85" s="21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9">
        <f>E85/F84</f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9">
        <v>165.35</v>
      </c>
      <c r="F89" s="1">
        <f>F84</f>
        <v>306.2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9">
        <f>E89/F89</f>
        <v>0.54000653167864143</v>
      </c>
    </row>
    <row r="93" spans="1:22" s="5" customFormat="1" ht="63" x14ac:dyDescent="0.25">
      <c r="A93" s="18" t="s">
        <v>154</v>
      </c>
      <c r="B93" s="3" t="s">
        <v>50</v>
      </c>
      <c r="C93" s="3" t="s">
        <v>7</v>
      </c>
      <c r="D93" s="3" t="s">
        <v>155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8">
        <f>E95+E99+E103+E107+E111+E115+E119+E123+E127+E131+E135+E139+E147+E143</f>
        <v>22034.6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7">
        <v>494.56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9">
        <f>E95/E2</f>
        <v>0.39484882597622412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6">
        <v>1792.37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9">
        <f>E99/E2</f>
        <v>1.4309996566948495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6">
        <v>757.15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9">
        <f>E103/E2</f>
        <v>0.60449649908585024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7">
        <v>8438.52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9">
        <f>E107/E2</f>
        <v>6.7371799477856822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7">
        <f>1728.45+3329.17</f>
        <v>5057.62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9">
        <f>E111/E2</f>
        <v>4.0379232433554488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9">
        <v>2133.06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9">
        <f>E115/E2</f>
        <v>1.7030011257215396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6">
        <v>773.44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9">
        <f>E119/E2</f>
        <v>0.6175021755965926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6">
        <v>564.89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9">
        <f>E123/E2</f>
        <v>0.45099917766440722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6">
        <v>855.23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9">
        <f>E127/E2</f>
        <v>0.68280200873432173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9" t="s">
        <v>206</v>
      </c>
      <c r="E131" s="19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9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9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9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9" t="s">
        <v>211</v>
      </c>
      <c r="E135" s="19">
        <v>0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9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9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9">
        <f>E135/E2</f>
        <v>0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9" t="s">
        <v>216</v>
      </c>
      <c r="E139" s="19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9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9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9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9" t="s">
        <v>362</v>
      </c>
      <c r="E143" s="19">
        <v>1167.76</v>
      </c>
      <c r="F143" s="11"/>
    </row>
    <row r="144" spans="1:6" x14ac:dyDescent="0.25">
      <c r="A144" s="6"/>
      <c r="B144" s="1" t="s">
        <v>58</v>
      </c>
      <c r="C144" s="1" t="s">
        <v>7</v>
      </c>
      <c r="D144" s="9" t="s">
        <v>112</v>
      </c>
    </row>
    <row r="145" spans="1:7" x14ac:dyDescent="0.25">
      <c r="A145" s="6"/>
      <c r="B145" s="1" t="s">
        <v>3</v>
      </c>
      <c r="C145" s="1" t="s">
        <v>7</v>
      </c>
      <c r="D145" s="9" t="s">
        <v>61</v>
      </c>
    </row>
    <row r="146" spans="1:7" x14ac:dyDescent="0.25">
      <c r="A146" s="6"/>
      <c r="B146" s="1" t="s">
        <v>63</v>
      </c>
      <c r="C146" s="1" t="s">
        <v>15</v>
      </c>
      <c r="D146" s="9">
        <f>E143/E2</f>
        <v>0.93232098233176053</v>
      </c>
      <c r="F146" s="11"/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9">
        <v>0</v>
      </c>
      <c r="F147" s="12"/>
      <c r="G147" s="13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1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1"/>
    </row>
    <row r="150" spans="1:7" x14ac:dyDescent="0.25">
      <c r="A150" s="6" t="s">
        <v>224</v>
      </c>
      <c r="B150" s="1" t="s">
        <v>63</v>
      </c>
      <c r="C150" s="1" t="s">
        <v>15</v>
      </c>
      <c r="D150" s="9">
        <f>E147/E2</f>
        <v>0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8">
        <f>E153+E157+E161+E165+E169+E173+E177+E181+E185+E189</f>
        <v>40458.163618519997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9">
        <f>('[2]гук(2016)'!$GX$39+'[2]гук(2016)'!$GX$43)*12*'[2]гук(2016)'!$GX$4</f>
        <v>3807.9266756399993</v>
      </c>
      <c r="F153" s="19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7" t="s">
        <v>135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7">
        <f>E153/F153</f>
        <v>3807.9266756399993</v>
      </c>
    </row>
    <row r="157" spans="1:7" ht="31.5" x14ac:dyDescent="0.25">
      <c r="A157" s="6"/>
      <c r="B157" s="1" t="s">
        <v>55</v>
      </c>
      <c r="C157" s="1" t="s">
        <v>7</v>
      </c>
      <c r="D157" s="1" t="s">
        <v>234</v>
      </c>
      <c r="E157" s="16">
        <f>'[2]гук(2016)'!$GX$38*12*E2</f>
        <v>4246.1969428799994</v>
      </c>
      <c r="F157" s="19">
        <v>1</v>
      </c>
    </row>
    <row r="158" spans="1:7" x14ac:dyDescent="0.25">
      <c r="A158" s="6"/>
      <c r="B158" s="1" t="s">
        <v>58</v>
      </c>
      <c r="C158" s="1" t="s">
        <v>7</v>
      </c>
      <c r="D158" s="1" t="s">
        <v>231</v>
      </c>
    </row>
    <row r="159" spans="1:7" x14ac:dyDescent="0.25">
      <c r="A159" s="6"/>
      <c r="B159" s="1" t="s">
        <v>3</v>
      </c>
      <c r="C159" s="1" t="s">
        <v>7</v>
      </c>
      <c r="D159" s="1" t="s">
        <v>135</v>
      </c>
    </row>
    <row r="160" spans="1:7" x14ac:dyDescent="0.25">
      <c r="A160" s="6"/>
      <c r="B160" s="1" t="s">
        <v>63</v>
      </c>
      <c r="C160" s="1" t="s">
        <v>15</v>
      </c>
      <c r="D160" s="7">
        <f>E157/F157</f>
        <v>4246.1969428799994</v>
      </c>
    </row>
    <row r="161" spans="1:5" ht="31.5" x14ac:dyDescent="0.25">
      <c r="A161" s="6" t="s">
        <v>235</v>
      </c>
      <c r="B161" s="1" t="s">
        <v>55</v>
      </c>
      <c r="C161" s="1" t="s">
        <v>7</v>
      </c>
      <c r="D161" s="1" t="s">
        <v>236</v>
      </c>
      <c r="E161" s="19">
        <v>6009.88</v>
      </c>
    </row>
    <row r="162" spans="1:5" x14ac:dyDescent="0.25">
      <c r="A162" s="6" t="s">
        <v>237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238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239</v>
      </c>
      <c r="B164" s="1" t="s">
        <v>63</v>
      </c>
      <c r="C164" s="1" t="s">
        <v>15</v>
      </c>
      <c r="D164" s="9">
        <f>E161/E2</f>
        <v>4.7981924584640687</v>
      </c>
    </row>
    <row r="165" spans="1:5" ht="31.5" x14ac:dyDescent="0.25">
      <c r="A165" s="6" t="s">
        <v>240</v>
      </c>
      <c r="B165" s="1" t="s">
        <v>55</v>
      </c>
      <c r="C165" s="1" t="s">
        <v>7</v>
      </c>
      <c r="D165" s="1" t="s">
        <v>241</v>
      </c>
      <c r="E165" s="19">
        <v>0</v>
      </c>
    </row>
    <row r="166" spans="1:5" x14ac:dyDescent="0.25">
      <c r="A166" s="6" t="s">
        <v>242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243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244</v>
      </c>
      <c r="B168" s="1" t="s">
        <v>63</v>
      </c>
      <c r="C168" s="1" t="s">
        <v>15</v>
      </c>
      <c r="D168" s="9">
        <f>E165/E2</f>
        <v>0</v>
      </c>
    </row>
    <row r="169" spans="1:5" ht="31.5" x14ac:dyDescent="0.25">
      <c r="A169" s="6" t="s">
        <v>245</v>
      </c>
      <c r="B169" s="1" t="s">
        <v>55</v>
      </c>
      <c r="C169" s="1" t="s">
        <v>7</v>
      </c>
      <c r="D169" s="1" t="s">
        <v>246</v>
      </c>
      <c r="E169" s="19">
        <v>6274.54</v>
      </c>
    </row>
    <row r="170" spans="1:5" x14ac:dyDescent="0.25">
      <c r="A170" s="6" t="s">
        <v>247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248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249</v>
      </c>
      <c r="B172" s="1" t="s">
        <v>63</v>
      </c>
      <c r="C172" s="1" t="s">
        <v>15</v>
      </c>
      <c r="D172" s="9">
        <f>E169/E2</f>
        <v>5.0094927865999219</v>
      </c>
    </row>
    <row r="173" spans="1:5" ht="31.5" x14ac:dyDescent="0.25">
      <c r="A173" s="6" t="s">
        <v>250</v>
      </c>
      <c r="B173" s="1" t="s">
        <v>55</v>
      </c>
      <c r="C173" s="1" t="s">
        <v>7</v>
      </c>
      <c r="D173" s="1" t="s">
        <v>251</v>
      </c>
      <c r="E173" s="19">
        <v>1112.42</v>
      </c>
    </row>
    <row r="174" spans="1:5" x14ac:dyDescent="0.25">
      <c r="A174" s="6" t="s">
        <v>252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253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254</v>
      </c>
      <c r="B176" s="1" t="s">
        <v>63</v>
      </c>
      <c r="C176" s="1" t="s">
        <v>15</v>
      </c>
      <c r="D176" s="9">
        <f>E173/E2</f>
        <v>0.88813840786248643</v>
      </c>
    </row>
    <row r="177" spans="1:6" ht="31.5" x14ac:dyDescent="0.25">
      <c r="A177" s="6" t="s">
        <v>255</v>
      </c>
      <c r="B177" s="1" t="s">
        <v>55</v>
      </c>
      <c r="C177" s="1" t="s">
        <v>7</v>
      </c>
      <c r="D177" s="1" t="s">
        <v>256</v>
      </c>
      <c r="E177" s="19">
        <v>767.1</v>
      </c>
    </row>
    <row r="178" spans="1:6" x14ac:dyDescent="0.25">
      <c r="A178" s="6" t="s">
        <v>257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258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259</v>
      </c>
      <c r="B180" s="1" t="s">
        <v>63</v>
      </c>
      <c r="C180" s="1" t="s">
        <v>15</v>
      </c>
      <c r="D180" s="9">
        <f>E177/E2</f>
        <v>0.6124404205887285</v>
      </c>
    </row>
    <row r="181" spans="1:6" ht="31.5" x14ac:dyDescent="0.25">
      <c r="A181" s="6" t="s">
        <v>260</v>
      </c>
      <c r="B181" s="1" t="s">
        <v>55</v>
      </c>
      <c r="C181" s="1" t="s">
        <v>7</v>
      </c>
      <c r="D181" s="1" t="s">
        <v>261</v>
      </c>
      <c r="E181" s="19">
        <v>5611.75</v>
      </c>
      <c r="F181" s="19" t="s">
        <v>262</v>
      </c>
    </row>
    <row r="182" spans="1:6" x14ac:dyDescent="0.25">
      <c r="A182" s="6" t="s">
        <v>263</v>
      </c>
      <c r="B182" s="1" t="s">
        <v>58</v>
      </c>
      <c r="C182" s="1" t="s">
        <v>7</v>
      </c>
      <c r="D182" s="1" t="s">
        <v>112</v>
      </c>
      <c r="F182" s="19" t="s">
        <v>61</v>
      </c>
    </row>
    <row r="183" spans="1:6" x14ac:dyDescent="0.25">
      <c r="A183" s="6" t="s">
        <v>264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265</v>
      </c>
      <c r="B184" s="1" t="s">
        <v>63</v>
      </c>
      <c r="C184" s="1" t="s">
        <v>15</v>
      </c>
      <c r="D184" s="9">
        <f>E181/E2</f>
        <v>4.4803318084197583</v>
      </c>
    </row>
    <row r="185" spans="1:6" ht="31.5" x14ac:dyDescent="0.25">
      <c r="A185" s="6" t="s">
        <v>266</v>
      </c>
      <c r="B185" s="1" t="s">
        <v>55</v>
      </c>
      <c r="C185" s="1" t="s">
        <v>7</v>
      </c>
      <c r="D185" s="1" t="s">
        <v>267</v>
      </c>
      <c r="E185" s="19">
        <v>6421.49</v>
      </c>
    </row>
    <row r="186" spans="1:6" x14ac:dyDescent="0.25">
      <c r="A186" s="6" t="s">
        <v>268</v>
      </c>
      <c r="B186" s="1" t="s">
        <v>58</v>
      </c>
      <c r="C186" s="1" t="s">
        <v>7</v>
      </c>
      <c r="D186" s="1" t="s">
        <v>112</v>
      </c>
    </row>
    <row r="187" spans="1:6" x14ac:dyDescent="0.25">
      <c r="A187" s="6" t="s">
        <v>269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270</v>
      </c>
      <c r="B188" s="1" t="s">
        <v>63</v>
      </c>
      <c r="C188" s="1" t="s">
        <v>15</v>
      </c>
      <c r="D188" s="9">
        <f>E185/E2</f>
        <v>5.1268153257806199</v>
      </c>
    </row>
    <row r="189" spans="1:6" ht="31.5" x14ac:dyDescent="0.25">
      <c r="A189" s="6"/>
      <c r="B189" s="1" t="s">
        <v>55</v>
      </c>
      <c r="C189" s="1" t="s">
        <v>7</v>
      </c>
      <c r="D189" s="9" t="s">
        <v>271</v>
      </c>
      <c r="E189" s="19">
        <v>6206.86</v>
      </c>
    </row>
    <row r="190" spans="1:6" x14ac:dyDescent="0.25">
      <c r="A190" s="6"/>
      <c r="B190" s="1" t="s">
        <v>58</v>
      </c>
      <c r="C190" s="1" t="s">
        <v>7</v>
      </c>
      <c r="D190" s="9" t="s">
        <v>112</v>
      </c>
    </row>
    <row r="191" spans="1:6" x14ac:dyDescent="0.25">
      <c r="A191" s="6"/>
      <c r="B191" s="1" t="s">
        <v>3</v>
      </c>
      <c r="C191" s="1" t="s">
        <v>7</v>
      </c>
      <c r="D191" s="9" t="s">
        <v>61</v>
      </c>
    </row>
    <row r="192" spans="1:6" x14ac:dyDescent="0.25">
      <c r="A192" s="6"/>
      <c r="B192" s="1" t="s">
        <v>63</v>
      </c>
      <c r="C192" s="1" t="s">
        <v>15</v>
      </c>
      <c r="D192" s="9">
        <f>E189/E2</f>
        <v>4.9554581526989372</v>
      </c>
    </row>
    <row r="193" spans="1:6" ht="47.25" x14ac:dyDescent="0.25">
      <c r="A193" s="18" t="s">
        <v>272</v>
      </c>
      <c r="B193" s="3" t="s">
        <v>50</v>
      </c>
      <c r="C193" s="3" t="s">
        <v>7</v>
      </c>
      <c r="D193" s="3" t="s">
        <v>273</v>
      </c>
    </row>
    <row r="194" spans="1:6" ht="18.75" x14ac:dyDescent="0.25">
      <c r="A194" s="6" t="s">
        <v>274</v>
      </c>
      <c r="B194" s="1" t="s">
        <v>53</v>
      </c>
      <c r="C194" s="1" t="s">
        <v>15</v>
      </c>
      <c r="D194" s="1">
        <f>E195+E199+E203+E207+E211+E215+E219+E223+E227+E231</f>
        <v>47460.299999999996</v>
      </c>
      <c r="F194" s="14"/>
    </row>
    <row r="195" spans="1:6" ht="31.5" x14ac:dyDescent="0.25">
      <c r="A195" s="6" t="s">
        <v>275</v>
      </c>
      <c r="B195" s="1" t="s">
        <v>55</v>
      </c>
      <c r="C195" s="1" t="s">
        <v>7</v>
      </c>
      <c r="D195" s="1" t="s">
        <v>276</v>
      </c>
      <c r="E195" s="19">
        <v>0</v>
      </c>
    </row>
    <row r="196" spans="1:6" x14ac:dyDescent="0.25">
      <c r="A196" s="6" t="s">
        <v>277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278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279</v>
      </c>
      <c r="B198" s="1" t="s">
        <v>63</v>
      </c>
      <c r="C198" s="1" t="s">
        <v>15</v>
      </c>
      <c r="D198" s="1">
        <v>0</v>
      </c>
    </row>
    <row r="199" spans="1:6" ht="31.5" x14ac:dyDescent="0.25">
      <c r="A199" s="6" t="s">
        <v>280</v>
      </c>
      <c r="B199" s="1" t="s">
        <v>55</v>
      </c>
      <c r="C199" s="1" t="s">
        <v>7</v>
      </c>
      <c r="D199" s="1" t="s">
        <v>281</v>
      </c>
      <c r="E199" s="19">
        <v>0</v>
      </c>
    </row>
    <row r="200" spans="1:6" x14ac:dyDescent="0.25">
      <c r="A200" s="6" t="s">
        <v>282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283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284</v>
      </c>
      <c r="B202" s="1" t="s">
        <v>63</v>
      </c>
      <c r="C202" s="1" t="s">
        <v>15</v>
      </c>
      <c r="D202" s="9">
        <f>E199/E2</f>
        <v>0</v>
      </c>
    </row>
    <row r="203" spans="1:6" ht="31.5" x14ac:dyDescent="0.25">
      <c r="A203" s="6" t="s">
        <v>285</v>
      </c>
      <c r="B203" s="1" t="s">
        <v>55</v>
      </c>
      <c r="C203" s="1" t="s">
        <v>7</v>
      </c>
      <c r="D203" s="1" t="s">
        <v>286</v>
      </c>
      <c r="E203" s="19">
        <v>0</v>
      </c>
    </row>
    <row r="204" spans="1:6" x14ac:dyDescent="0.25">
      <c r="A204" s="6" t="s">
        <v>287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288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289</v>
      </c>
      <c r="B206" s="1" t="s">
        <v>63</v>
      </c>
      <c r="C206" s="1" t="s">
        <v>15</v>
      </c>
      <c r="D206" s="1">
        <v>0</v>
      </c>
    </row>
    <row r="207" spans="1:6" ht="31.5" x14ac:dyDescent="0.25">
      <c r="A207" s="6" t="s">
        <v>290</v>
      </c>
      <c r="B207" s="1" t="s">
        <v>55</v>
      </c>
      <c r="C207" s="1" t="s">
        <v>7</v>
      </c>
      <c r="D207" s="1" t="s">
        <v>291</v>
      </c>
      <c r="E207" s="19">
        <v>0</v>
      </c>
    </row>
    <row r="208" spans="1:6" x14ac:dyDescent="0.25">
      <c r="A208" s="6" t="s">
        <v>292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293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294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295</v>
      </c>
      <c r="B211" s="1" t="s">
        <v>55</v>
      </c>
      <c r="C211" s="1" t="s">
        <v>7</v>
      </c>
      <c r="D211" s="1" t="s">
        <v>296</v>
      </c>
      <c r="E211" s="19">
        <f>24108+14058.24</f>
        <v>38166.239999999998</v>
      </c>
    </row>
    <row r="212" spans="1:5" x14ac:dyDescent="0.25">
      <c r="A212" s="6" t="s">
        <v>297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298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299</v>
      </c>
      <c r="B214" s="1" t="s">
        <v>63</v>
      </c>
      <c r="C214" s="1" t="s">
        <v>15</v>
      </c>
      <c r="D214" s="9">
        <f>E211/E2</f>
        <v>30.47131805226222</v>
      </c>
    </row>
    <row r="215" spans="1:5" ht="31.5" x14ac:dyDescent="0.25">
      <c r="A215" s="6" t="s">
        <v>300</v>
      </c>
      <c r="B215" s="1" t="s">
        <v>55</v>
      </c>
      <c r="C215" s="1" t="s">
        <v>7</v>
      </c>
      <c r="D215" s="1" t="s">
        <v>301</v>
      </c>
      <c r="E215" s="19">
        <v>0</v>
      </c>
    </row>
    <row r="216" spans="1:5" x14ac:dyDescent="0.25">
      <c r="A216" s="6" t="s">
        <v>302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303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304</v>
      </c>
      <c r="B218" s="1" t="s">
        <v>63</v>
      </c>
      <c r="C218" s="1" t="s">
        <v>15</v>
      </c>
      <c r="D218" s="9">
        <f>E215/E2</f>
        <v>0</v>
      </c>
    </row>
    <row r="219" spans="1:5" ht="31.5" x14ac:dyDescent="0.25">
      <c r="A219" s="6" t="s">
        <v>305</v>
      </c>
      <c r="B219" s="1" t="s">
        <v>55</v>
      </c>
      <c r="C219" s="1" t="s">
        <v>7</v>
      </c>
      <c r="D219" s="1" t="s">
        <v>306</v>
      </c>
      <c r="E219" s="19">
        <v>0</v>
      </c>
    </row>
    <row r="220" spans="1:5" x14ac:dyDescent="0.25">
      <c r="A220" s="6" t="s">
        <v>307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308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309</v>
      </c>
      <c r="B222" s="1" t="s">
        <v>63</v>
      </c>
      <c r="C222" s="1" t="s">
        <v>15</v>
      </c>
      <c r="D222" s="9">
        <f>E219/E2</f>
        <v>0</v>
      </c>
    </row>
    <row r="223" spans="1:5" ht="31.5" x14ac:dyDescent="0.25">
      <c r="A223" s="6" t="s">
        <v>310</v>
      </c>
      <c r="B223" s="1" t="s">
        <v>55</v>
      </c>
      <c r="C223" s="1" t="s">
        <v>7</v>
      </c>
      <c r="D223" s="1" t="s">
        <v>311</v>
      </c>
      <c r="E223" s="19">
        <v>0</v>
      </c>
    </row>
    <row r="224" spans="1:5" x14ac:dyDescent="0.25">
      <c r="A224" s="6" t="s">
        <v>312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313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314</v>
      </c>
      <c r="B226" s="1" t="s">
        <v>63</v>
      </c>
      <c r="C226" s="1" t="s">
        <v>15</v>
      </c>
      <c r="D226" s="9">
        <f>E223/E2</f>
        <v>0</v>
      </c>
    </row>
    <row r="227" spans="1:6" ht="31.5" x14ac:dyDescent="0.25">
      <c r="A227" s="6" t="s">
        <v>315</v>
      </c>
      <c r="B227" s="1" t="s">
        <v>55</v>
      </c>
      <c r="C227" s="1" t="s">
        <v>7</v>
      </c>
      <c r="D227" s="1" t="s">
        <v>316</v>
      </c>
      <c r="E227" s="19">
        <v>0</v>
      </c>
    </row>
    <row r="228" spans="1:6" x14ac:dyDescent="0.25">
      <c r="A228" s="6" t="s">
        <v>317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318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319</v>
      </c>
      <c r="B230" s="1" t="s">
        <v>63</v>
      </c>
      <c r="C230" s="1" t="s">
        <v>15</v>
      </c>
      <c r="D230" s="9">
        <f>E227/E2</f>
        <v>0</v>
      </c>
    </row>
    <row r="231" spans="1:6" ht="31.5" x14ac:dyDescent="0.25">
      <c r="A231" s="6" t="s">
        <v>320</v>
      </c>
      <c r="B231" s="1" t="s">
        <v>55</v>
      </c>
      <c r="C231" s="1" t="s">
        <v>7</v>
      </c>
      <c r="D231" s="1" t="s">
        <v>321</v>
      </c>
      <c r="E231" s="19">
        <v>9294.06</v>
      </c>
      <c r="F231" s="19">
        <f>0.21*100</f>
        <v>21</v>
      </c>
    </row>
    <row r="232" spans="1:6" x14ac:dyDescent="0.25">
      <c r="A232" s="6" t="s">
        <v>322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323</v>
      </c>
      <c r="B233" s="1" t="s">
        <v>3</v>
      </c>
      <c r="C233" s="1" t="s">
        <v>7</v>
      </c>
      <c r="D233" s="1" t="s">
        <v>324</v>
      </c>
    </row>
    <row r="234" spans="1:6" x14ac:dyDescent="0.25">
      <c r="A234" s="6" t="s">
        <v>325</v>
      </c>
      <c r="B234" s="1" t="s">
        <v>63</v>
      </c>
      <c r="C234" s="1" t="s">
        <v>15</v>
      </c>
      <c r="D234" s="9">
        <f>E231/F231</f>
        <v>442.57428571428568</v>
      </c>
    </row>
    <row r="235" spans="1:6" x14ac:dyDescent="0.25">
      <c r="A235" s="6"/>
      <c r="B235" s="3" t="s">
        <v>326</v>
      </c>
      <c r="C235" s="1" t="s">
        <v>15</v>
      </c>
      <c r="D235" s="15">
        <f>SUM(D28,D34,D60,D66,D72,D78,D84,D94,D152,D194)</f>
        <v>179120.29701851998</v>
      </c>
    </row>
    <row r="236" spans="1:6" x14ac:dyDescent="0.25">
      <c r="A236" s="20" t="s">
        <v>327</v>
      </c>
      <c r="B236" s="20"/>
      <c r="C236" s="20"/>
      <c r="D236" s="20"/>
    </row>
    <row r="237" spans="1:6" x14ac:dyDescent="0.25">
      <c r="A237" s="6" t="s">
        <v>328</v>
      </c>
      <c r="B237" s="1" t="s">
        <v>329</v>
      </c>
      <c r="C237" s="1" t="s">
        <v>330</v>
      </c>
      <c r="D237" s="1">
        <f>'[3]2018 непоср.'!$AA$15</f>
        <v>0</v>
      </c>
      <c r="E237" s="19" t="s">
        <v>363</v>
      </c>
    </row>
    <row r="238" spans="1:6" x14ac:dyDescent="0.25">
      <c r="A238" s="6" t="s">
        <v>331</v>
      </c>
      <c r="B238" s="1" t="s">
        <v>332</v>
      </c>
      <c r="C238" s="1" t="s">
        <v>330</v>
      </c>
      <c r="D238" s="1">
        <f>'[3]2018 непоср.'!$AB$15</f>
        <v>0</v>
      </c>
      <c r="E238" s="19" t="s">
        <v>363</v>
      </c>
    </row>
    <row r="239" spans="1:6" x14ac:dyDescent="0.25">
      <c r="A239" s="6" t="s">
        <v>333</v>
      </c>
      <c r="B239" s="1" t="s">
        <v>334</v>
      </c>
      <c r="C239" s="1" t="s">
        <v>330</v>
      </c>
      <c r="D239" s="1">
        <v>0</v>
      </c>
      <c r="E239" s="19" t="s">
        <v>363</v>
      </c>
    </row>
    <row r="240" spans="1:6" x14ac:dyDescent="0.25">
      <c r="A240" s="6" t="s">
        <v>335</v>
      </c>
      <c r="B240" s="1" t="s">
        <v>336</v>
      </c>
      <c r="C240" s="1" t="s">
        <v>15</v>
      </c>
      <c r="D240" s="1">
        <v>-10067.700000000001</v>
      </c>
      <c r="E240" s="19" t="s">
        <v>363</v>
      </c>
    </row>
    <row r="241" spans="1:5" x14ac:dyDescent="0.25">
      <c r="A241" s="20" t="s">
        <v>337</v>
      </c>
      <c r="B241" s="20"/>
      <c r="C241" s="20"/>
      <c r="D241" s="20"/>
    </row>
    <row r="242" spans="1:5" ht="31.5" x14ac:dyDescent="0.25">
      <c r="A242" s="6" t="s">
        <v>338</v>
      </c>
      <c r="B242" s="1" t="s">
        <v>14</v>
      </c>
      <c r="C242" s="1" t="s">
        <v>15</v>
      </c>
      <c r="D242" s="1">
        <v>0</v>
      </c>
      <c r="E242" s="19" t="s">
        <v>339</v>
      </c>
    </row>
    <row r="243" spans="1:5" ht="31.5" x14ac:dyDescent="0.25">
      <c r="A243" s="6" t="s">
        <v>340</v>
      </c>
      <c r="B243" s="1" t="s">
        <v>17</v>
      </c>
      <c r="C243" s="1" t="s">
        <v>15</v>
      </c>
      <c r="D243" s="1">
        <v>0</v>
      </c>
      <c r="E243" s="19" t="s">
        <v>339</v>
      </c>
    </row>
    <row r="244" spans="1:5" ht="31.5" x14ac:dyDescent="0.25">
      <c r="A244" s="6" t="s">
        <v>341</v>
      </c>
      <c r="B244" s="1" t="s">
        <v>19</v>
      </c>
      <c r="C244" s="1" t="s">
        <v>15</v>
      </c>
      <c r="D244" s="1">
        <v>0</v>
      </c>
      <c r="E244" s="19" t="s">
        <v>339</v>
      </c>
    </row>
    <row r="245" spans="1:5" ht="31.5" x14ac:dyDescent="0.25">
      <c r="A245" s="6" t="s">
        <v>342</v>
      </c>
      <c r="B245" s="1" t="s">
        <v>43</v>
      </c>
      <c r="C245" s="1" t="s">
        <v>15</v>
      </c>
      <c r="D245" s="1">
        <v>0</v>
      </c>
      <c r="E245" s="19" t="s">
        <v>339</v>
      </c>
    </row>
    <row r="246" spans="1:5" ht="31.5" x14ac:dyDescent="0.25">
      <c r="A246" s="6" t="s">
        <v>343</v>
      </c>
      <c r="B246" s="1" t="s">
        <v>344</v>
      </c>
      <c r="C246" s="1" t="s">
        <v>15</v>
      </c>
      <c r="D246" s="1">
        <v>0</v>
      </c>
      <c r="E246" s="19" t="s">
        <v>339</v>
      </c>
    </row>
    <row r="247" spans="1:5" ht="31.5" x14ac:dyDescent="0.25">
      <c r="A247" s="6" t="s">
        <v>345</v>
      </c>
      <c r="B247" s="1" t="s">
        <v>47</v>
      </c>
      <c r="C247" s="1" t="s">
        <v>15</v>
      </c>
      <c r="D247" s="1">
        <v>0</v>
      </c>
      <c r="E247" s="19" t="s">
        <v>339</v>
      </c>
    </row>
    <row r="248" spans="1:5" x14ac:dyDescent="0.25">
      <c r="A248" s="20" t="s">
        <v>346</v>
      </c>
      <c r="B248" s="20"/>
      <c r="C248" s="20"/>
      <c r="D248" s="20"/>
      <c r="E248" s="11"/>
    </row>
    <row r="249" spans="1:5" ht="31.5" x14ac:dyDescent="0.25">
      <c r="A249" s="6" t="s">
        <v>347</v>
      </c>
      <c r="B249" s="1" t="s">
        <v>329</v>
      </c>
      <c r="C249" s="1" t="s">
        <v>330</v>
      </c>
      <c r="D249" s="1">
        <v>0</v>
      </c>
      <c r="E249" s="19" t="s">
        <v>339</v>
      </c>
    </row>
    <row r="250" spans="1:5" ht="31.5" x14ac:dyDescent="0.25">
      <c r="A250" s="6" t="s">
        <v>348</v>
      </c>
      <c r="B250" s="1" t="s">
        <v>332</v>
      </c>
      <c r="C250" s="1" t="s">
        <v>330</v>
      </c>
      <c r="D250" s="1">
        <v>0</v>
      </c>
      <c r="E250" s="19" t="s">
        <v>339</v>
      </c>
    </row>
    <row r="251" spans="1:5" ht="31.5" x14ac:dyDescent="0.25">
      <c r="A251" s="6" t="s">
        <v>349</v>
      </c>
      <c r="B251" s="1" t="s">
        <v>350</v>
      </c>
      <c r="C251" s="1" t="s">
        <v>330</v>
      </c>
      <c r="D251" s="1">
        <v>0</v>
      </c>
      <c r="E251" s="19" t="s">
        <v>339</v>
      </c>
    </row>
    <row r="252" spans="1:5" ht="31.5" x14ac:dyDescent="0.25">
      <c r="A252" s="6" t="s">
        <v>351</v>
      </c>
      <c r="B252" s="1" t="s">
        <v>336</v>
      </c>
      <c r="C252" s="1" t="s">
        <v>15</v>
      </c>
      <c r="D252" s="1">
        <v>0</v>
      </c>
      <c r="E252" s="19" t="s">
        <v>339</v>
      </c>
    </row>
    <row r="253" spans="1:5" x14ac:dyDescent="0.25">
      <c r="A253" s="20" t="s">
        <v>352</v>
      </c>
      <c r="B253" s="20"/>
      <c r="C253" s="20"/>
      <c r="D253" s="20"/>
    </row>
    <row r="254" spans="1:5" x14ac:dyDescent="0.25">
      <c r="A254" s="6" t="s">
        <v>353</v>
      </c>
      <c r="B254" s="1" t="s">
        <v>354</v>
      </c>
      <c r="C254" s="1" t="s">
        <v>330</v>
      </c>
      <c r="D254" s="1">
        <v>12</v>
      </c>
      <c r="E254" s="19" t="s">
        <v>355</v>
      </c>
    </row>
    <row r="255" spans="1:5" x14ac:dyDescent="0.25">
      <c r="A255" s="6" t="s">
        <v>356</v>
      </c>
      <c r="B255" s="1" t="s">
        <v>357</v>
      </c>
      <c r="C255" s="1" t="s">
        <v>330</v>
      </c>
      <c r="D255" s="1">
        <v>2</v>
      </c>
      <c r="E255" s="19" t="s">
        <v>355</v>
      </c>
    </row>
    <row r="256" spans="1:5" ht="31.5" x14ac:dyDescent="0.25">
      <c r="A256" s="6" t="s">
        <v>358</v>
      </c>
      <c r="B256" s="1" t="s">
        <v>359</v>
      </c>
      <c r="C256" s="1" t="s">
        <v>15</v>
      </c>
      <c r="D256" s="1">
        <v>45900</v>
      </c>
      <c r="E256" s="19" t="s">
        <v>355</v>
      </c>
    </row>
    <row r="260" spans="1:4" x14ac:dyDescent="0.25">
      <c r="A260" s="30" t="s">
        <v>360</v>
      </c>
      <c r="B260" s="30"/>
      <c r="D260" s="31" t="s">
        <v>361</v>
      </c>
    </row>
  </sheetData>
  <sheetProtection algorithmName="SHA-512" hashValue="B5+15IfyVpdcdm0WeNAwwnTI+YkJqCwIUeZz73p6o6ly0imwWUA0oK8+qXVwcpj8RbRxqKy9lmvDjvoLamirJQ==" saltValue="1Nmr809qdJtQYG4LNye/AQ==" spinCount="100000" sheet="1" objects="1" scenarios="1"/>
  <mergeCells count="9">
    <mergeCell ref="F85:F86"/>
    <mergeCell ref="A236:D236"/>
    <mergeCell ref="A260:B260"/>
    <mergeCell ref="A241:D241"/>
    <mergeCell ref="A248:D248"/>
    <mergeCell ref="A253:D253"/>
    <mergeCell ref="A2:D2"/>
    <mergeCell ref="A8:D8"/>
    <mergeCell ref="A26:D26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2020-04-06T10:54:51Z</dcterms:modified>
</cp:coreProperties>
</file>