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E169" i="1" l="1"/>
  <c r="E215" i="1"/>
  <c r="E111" i="1"/>
  <c r="D11" i="1" l="1"/>
  <c r="D10" i="1"/>
  <c r="D9" i="1"/>
  <c r="E77" i="1" l="1"/>
  <c r="D242" i="1" l="1"/>
  <c r="D241" i="1"/>
  <c r="E157" i="1"/>
  <c r="D160" i="1" s="1"/>
  <c r="E153" i="1"/>
  <c r="D156" i="1" s="1"/>
  <c r="E62" i="1"/>
  <c r="E39" i="1"/>
  <c r="E35" i="1"/>
  <c r="E29" i="1" l="1"/>
  <c r="D23" i="1"/>
  <c r="D146" i="1" l="1"/>
  <c r="D82" i="1"/>
  <c r="D150" i="1"/>
  <c r="D70" i="1" l="1"/>
  <c r="D66" i="1"/>
  <c r="D64" i="1"/>
  <c r="D60" i="1"/>
  <c r="D32" i="1"/>
  <c r="D28" i="1"/>
  <c r="D180" i="1"/>
  <c r="D210" i="1" l="1"/>
  <c r="D152" i="1"/>
  <c r="D239" i="1" s="1"/>
  <c r="D72" i="1" l="1"/>
  <c r="D84" i="1" l="1"/>
  <c r="D88" i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4" i="1" l="1"/>
</calcChain>
</file>

<file path=xl/sharedStrings.xml><?xml version="1.0" encoding="utf-8"?>
<sst xmlns="http://schemas.openxmlformats.org/spreadsheetml/2006/main" count="943" uniqueCount="373">
  <si>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</si>
  <si>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</si>
  <si>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</si>
  <si>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</si>
  <si>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</si>
  <si>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</si>
  <si>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</si>
  <si>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</si>
  <si>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</si>
  <si>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</si>
  <si>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</si>
  <si>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</si>
  <si>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</si>
  <si>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</si>
  <si>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</si>
  <si>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</si>
  <si>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</si>
  <si>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</si>
  <si>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</si>
  <si>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</si>
  <si>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</si>
  <si>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</si>
  <si>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</si>
  <si>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</si>
  <si>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</si>
  <si>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</si>
  <si>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</si>
  <si>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</si>
  <si>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</si>
  <si>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</si>
  <si>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</si>
  <si>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</si>
  <si>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</si>
  <si>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</si>
  <si>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</si>
  <si>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</si>
  <si>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</si>
  <si>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</si>
  <si>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</si>
  <si>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</si>
  <si>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</si>
  <si>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</si>
  <si>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</si>
  <si>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</si>
  <si>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</si>
  <si>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</si>
  <si>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</si>
  <si>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</si>
  <si>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</si>
  <si>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</si>
  <si>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</si>
  <si>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</si>
  <si>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</si>
  <si>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</si>
  <si>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</si>
  <si>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</si>
  <si>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</si>
  <si>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</si>
  <si>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</si>
  <si>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</si>
  <si>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</si>
  <si>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</si>
  <si>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</si>
  <si>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</si>
  <si>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</si>
  <si>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</si>
  <si>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</si>
  <si>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</si>
  <si>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</si>
  <si>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</si>
  <si>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</si>
  <si>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</si>
  <si>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</si>
  <si>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</si>
  <si>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</si>
  <si>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</si>
  <si>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</si>
  <si>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</si>
  <si>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</si>
  <si>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</si>
  <si>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</si>
  <si>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</si>
  <si>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</si>
  <si>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</si>
  <si>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</si>
  <si>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</si>
  <si>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</si>
  <si>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</si>
  <si>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</si>
  <si>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</si>
  <si>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</si>
  <si>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</si>
  <si>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</si>
  <si>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</si>
  <si>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</si>
  <si>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</si>
  <si>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</si>
  <si>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</si>
  <si>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</si>
  <si>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</si>
  <si>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</si>
  <si>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</si>
  <si>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</si>
  <si>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</si>
  <si>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</si>
  <si>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</si>
  <si>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</si>
  <si>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</si>
  <si>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</si>
  <si>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</si>
  <si>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</si>
  <si>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</si>
  <si>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</si>
  <si>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</si>
  <si>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</si>
  <si>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</si>
  <si>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</si>
  <si>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</si>
  <si>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</si>
  <si>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</si>
  <si>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</si>
  <si>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</si>
  <si>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</si>
  <si>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</si>
  <si>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</si>
  <si>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</si>
  <si>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</si>
  <si>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</si>
  <si>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</si>
  <si>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</si>
  <si>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</si>
  <si>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</si>
  <si>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</si>
  <si>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</si>
  <si>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</si>
  <si>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</si>
  <si>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</si>
  <si>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</si>
  <si>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</si>
  <si>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</si>
  <si>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</si>
  <si>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</si>
  <si>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</si>
  <si>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</si>
  <si>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</si>
  <si>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</si>
  <si>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</si>
  <si>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</si>
  <si>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</si>
  <si>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</si>
  <si>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</si>
  <si>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</si>
  <si>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</si>
  <si>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</si>
  <si>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</si>
  <si>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</si>
  <si>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</si>
  <si>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</si>
  <si>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</si>
  <si>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</si>
  <si>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</si>
  <si>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</si>
  <si>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</si>
  <si>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</si>
  <si>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</si>
  <si>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</si>
  <si>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</si>
  <si>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</si>
  <si>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</si>
  <si>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</si>
  <si>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</si>
  <si>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</si>
  <si>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</si>
  <si>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</si>
  <si>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</si>
  <si>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</si>
  <si>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</si>
  <si>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</si>
  <si>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</si>
  <si>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</si>
  <si>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</si>
  <si>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</si>
  <si>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</si>
  <si>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</si>
  <si>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</si>
  <si>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</si>
  <si>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</si>
  <si>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</si>
  <si>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</si>
  <si>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</si>
  <si>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</si>
  <si>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</si>
  <si>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</si>
  <si>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</si>
  <si>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</si>
  <si>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</si>
  <si>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</si>
  <si>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</si>
  <si>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</si>
  <si>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</si>
  <si>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</si>
  <si>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</si>
  <si>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</si>
  <si>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</si>
  <si>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</si>
  <si>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</si>
  <si>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</si>
  <si>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</si>
  <si>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</si>
  <si>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</si>
  <si>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</si>
  <si>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</si>
  <si>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</si>
  <si>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</si>
  <si>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</si>
  <si>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</si>
  <si>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</si>
  <si>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</si>
  <si>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</si>
  <si>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</si>
  <si>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</si>
  <si>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</si>
  <si>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</si>
  <si>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</si>
  <si>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</si>
  <si>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</si>
  <si>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</si>
  <si>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</si>
  <si>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</si>
  <si>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</si>
  <si>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</si>
  <si>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</si>
  <si>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</si>
  <si>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</si>
  <si>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</si>
  <si>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</si>
  <si>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</si>
  <si>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</si>
  <si>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</si>
  <si>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</si>
  <si>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</si>
  <si>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</si>
  <si>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</si>
  <si>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</si>
  <si>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</si>
  <si>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</si>
  <si>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</si>
  <si>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</si>
  <si>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</si>
  <si>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</si>
  <si>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</si>
  <si>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</si>
  <si>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</si>
  <si>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</si>
  <si>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</si>
  <si>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</si>
  <si>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</si>
  <si>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</si>
  <si>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</si>
  <si>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</si>
  <si>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</si>
  <si>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</si>
  <si>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</si>
  <si>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</si>
  <si>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</si>
  <si>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</si>
  <si>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</si>
  <si>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</si>
  <si>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</si>
  <si>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</si>
  <si>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</si>
  <si>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</si>
  <si>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</si>
  <si>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</si>
  <si>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</si>
  <si>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</si>
  <si>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</si>
  <si>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</si>
  <si>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</si>
  <si>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</si>
  <si>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</si>
  <si>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</si>
  <si>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</si>
  <si>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</si>
  <si>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</si>
  <si>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</si>
  <si>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</si>
  <si>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</si>
  <si>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</si>
  <si>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</si>
  <si>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</si>
  <si>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</si>
  <si>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</si>
  <si>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</si>
  <si>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</si>
  <si>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</si>
  <si>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</si>
  <si>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</si>
  <si>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</si>
  <si>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</si>
  <si>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</si>
  <si>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</si>
  <si>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</si>
  <si>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</si>
  <si>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</si>
  <si>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</si>
  <si>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</si>
  <si>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</si>
  <si>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</si>
  <si>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</si>
  <si>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</si>
  <si>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</si>
  <si>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</si>
  <si>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</si>
  <si>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</si>
  <si>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</si>
  <si>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</si>
  <si>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</si>
  <si>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</si>
  <si>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</si>
  <si>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</si>
  <si>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</si>
  <si>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</si>
  <si>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</si>
  <si>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</si>
  <si>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</si>
  <si>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</si>
  <si>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</si>
  <si>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</si>
  <si>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</si>
  <si>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</si>
  <si>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</si>
  <si>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</si>
  <si>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</si>
  <si>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</si>
  <si>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</si>
  <si>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</si>
  <si>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</si>
  <si>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</si>
  <si>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</si>
  <si>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</si>
  <si>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</si>
  <si>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</si>
  <si>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</si>
  <si>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</si>
  <si>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</si>
  <si>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</si>
  <si>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</si>
  <si>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</si>
  <si>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</si>
  <si>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</si>
  <si>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</si>
  <si>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</si>
  <si>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</si>
  <si>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</si>
  <si>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</si>
  <si>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</si>
  <si>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</si>
  <si>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</si>
  <si>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</si>
  <si>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</si>
  <si>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</si>
  <si>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</si>
  <si>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</si>
  <si>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</si>
  <si>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</si>
  <si>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</si>
  <si>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</si>
  <si>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</si>
  <si>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по дому №13  ул. Гагарина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</si>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</sst>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3;&#1072;&#1075;&#1072;&#1088;&#1080;&#1085;&#1072;,%20&#1076;.13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-132545.13348861539</v>
          </cell>
        </row>
        <row r="25">
          <cell r="D25">
            <v>45261.42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U4">
            <v>418.1</v>
          </cell>
          <cell r="GW4">
            <v>1246</v>
          </cell>
        </row>
        <row r="38">
          <cell r="GW38">
            <v>0.28398899999999999</v>
          </cell>
        </row>
        <row r="39">
          <cell r="GW39">
            <v>0.20216700000000001</v>
          </cell>
        </row>
        <row r="43">
          <cell r="GW43">
            <v>8.7690000000000004E-2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3">
          <cell r="I13">
            <v>0</v>
          </cell>
          <cell r="P13">
            <v>9803.6640000000007</v>
          </cell>
          <cell r="U13">
            <v>11123.388000000001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0">
        <row r="26">
          <cell r="ZC26">
            <v>10275.06424</v>
          </cell>
        </row>
      </sheetData>
      <sheetData sheetId="1">
        <row r="26">
          <cell r="GT26">
            <v>4776.9148000000005</v>
          </cell>
        </row>
      </sheetData>
      <sheetData sheetId="2">
        <row r="26">
          <cell r="BB26">
            <v>807.40800000000002</v>
          </cell>
        </row>
      </sheetData>
      <sheetData sheetId="3">
        <row r="26">
          <cell r="R26">
            <v>385.76159999999999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W123">
            <v>70169.137920000008</v>
          </cell>
        </row>
        <row r="124">
          <cell r="GW124">
            <v>78548.956416000001</v>
          </cell>
        </row>
        <row r="125">
          <cell r="GW125">
            <v>18322.180800000002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70" zoomScaleNormal="90" zoomScaleSheetLayoutView="70" workbookViewId="0"/>
  </sheetViews>
  <sheetFormatPr defaultRowHeight="15.75" x14ac:dyDescent="0.25"/>
  <cols>
    <col min="1" max="1" width="9.140625" style="23"/>
    <col min="2" max="2" width="62.42578125" style="20" customWidth="1"/>
    <col min="3" max="3" width="24.28515625" style="20" customWidth="1"/>
    <col min="4" max="4" width="62.7109375" style="20" customWidth="1"/>
    <col min="5" max="5" width="21.140625" style="20" hidden="1" customWidth="1"/>
    <col min="6" max="6" width="17.85546875" style="20" hidden="1" customWidth="1"/>
    <col min="7" max="8" width="9.140625" style="20" hidden="1" customWidth="1"/>
    <col min="9" max="13" width="0" style="20" hidden="1" customWidth="1"/>
    <col min="14" max="22" width="9.140625" style="20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0" t="s">
        <v>0</v>
      </c>
    </row>
    <row r="2" spans="1:22" s="5" customFormat="1" ht="33.75" customHeight="1" x14ac:dyDescent="0.25">
      <c r="A2" s="24" t="s">
        <v>369</v>
      </c>
      <c r="B2" s="24"/>
      <c r="C2" s="24"/>
      <c r="D2" s="24"/>
      <c r="E2" s="20">
        <v>1246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372</v>
      </c>
    </row>
    <row r="8" spans="1:22" ht="42.75" customHeight="1" x14ac:dyDescent="0.25">
      <c r="A8" s="21" t="s">
        <v>12</v>
      </c>
      <c r="B8" s="21"/>
      <c r="C8" s="21"/>
      <c r="D8" s="21"/>
    </row>
    <row r="9" spans="1:22" x14ac:dyDescent="0.25">
      <c r="A9" s="6" t="s">
        <v>13</v>
      </c>
      <c r="B9" s="1" t="s">
        <v>14</v>
      </c>
      <c r="C9" s="1" t="s">
        <v>15</v>
      </c>
      <c r="D9" s="7">
        <f>[1]Лист1!$D$23</f>
        <v>0</v>
      </c>
      <c r="E9" s="20" t="s">
        <v>366</v>
      </c>
    </row>
    <row r="10" spans="1:22" x14ac:dyDescent="0.25">
      <c r="A10" s="6" t="s">
        <v>16</v>
      </c>
      <c r="B10" s="1" t="s">
        <v>17</v>
      </c>
      <c r="C10" s="1" t="s">
        <v>15</v>
      </c>
      <c r="D10" s="7">
        <f>[1]Лист1!$D$24</f>
        <v>-132545.13348861539</v>
      </c>
      <c r="E10" s="20" t="s">
        <v>366</v>
      </c>
      <c r="F10" s="18"/>
    </row>
    <row r="11" spans="1:22" x14ac:dyDescent="0.25">
      <c r="A11" s="6" t="s">
        <v>18</v>
      </c>
      <c r="B11" s="1" t="s">
        <v>19</v>
      </c>
      <c r="C11" s="1" t="s">
        <v>15</v>
      </c>
      <c r="D11" s="25">
        <f>[1]Лист1!$D$25</f>
        <v>45261.42</v>
      </c>
      <c r="E11" s="20" t="s">
        <v>366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167040.27513600001</v>
      </c>
      <c r="E12" s="20" t="s">
        <v>367</v>
      </c>
    </row>
    <row r="13" spans="1:22" x14ac:dyDescent="0.25">
      <c r="A13" s="6" t="s">
        <v>22</v>
      </c>
      <c r="B13" s="26" t="s">
        <v>23</v>
      </c>
      <c r="C13" s="1" t="s">
        <v>15</v>
      </c>
      <c r="D13" s="7">
        <f>'[5]ГУК 2019'!$GW$124</f>
        <v>78548.956416000001</v>
      </c>
      <c r="E13" s="20" t="s">
        <v>367</v>
      </c>
    </row>
    <row r="14" spans="1:22" x14ac:dyDescent="0.25">
      <c r="A14" s="6" t="s">
        <v>24</v>
      </c>
      <c r="B14" s="26" t="s">
        <v>25</v>
      </c>
      <c r="C14" s="1" t="s">
        <v>15</v>
      </c>
      <c r="D14" s="7">
        <f>'[5]ГУК 2019'!$GW$123</f>
        <v>70169.137920000008</v>
      </c>
      <c r="E14" s="20" t="s">
        <v>367</v>
      </c>
    </row>
    <row r="15" spans="1:22" x14ac:dyDescent="0.25">
      <c r="A15" s="6" t="s">
        <v>26</v>
      </c>
      <c r="B15" s="26" t="s">
        <v>27</v>
      </c>
      <c r="C15" s="1" t="s">
        <v>15</v>
      </c>
      <c r="D15" s="7">
        <f>'[5]ГУК 2019'!$GW$125</f>
        <v>18322.180800000002</v>
      </c>
      <c r="E15" s="20" t="s">
        <v>367</v>
      </c>
    </row>
    <row r="16" spans="1:22" x14ac:dyDescent="0.25">
      <c r="A16" s="26" t="s">
        <v>28</v>
      </c>
      <c r="B16" s="26" t="s">
        <v>29</v>
      </c>
      <c r="C16" s="26" t="s">
        <v>15</v>
      </c>
      <c r="D16" s="27">
        <f>D17</f>
        <v>164727.455136</v>
      </c>
      <c r="E16" s="20">
        <v>141666.74</v>
      </c>
    </row>
    <row r="17" spans="1:22" ht="31.5" x14ac:dyDescent="0.25">
      <c r="A17" s="26" t="s">
        <v>30</v>
      </c>
      <c r="B17" s="26" t="s">
        <v>31</v>
      </c>
      <c r="C17" s="26" t="s">
        <v>15</v>
      </c>
      <c r="D17" s="27">
        <f>D12-D25+D244+D260</f>
        <v>164727.455136</v>
      </c>
      <c r="E17" s="20" t="s">
        <v>366</v>
      </c>
    </row>
    <row r="18" spans="1:22" ht="31.5" x14ac:dyDescent="0.25">
      <c r="A18" s="26" t="s">
        <v>32</v>
      </c>
      <c r="B18" s="26" t="s">
        <v>33</v>
      </c>
      <c r="C18" s="26" t="s">
        <v>15</v>
      </c>
      <c r="D18" s="27">
        <v>0</v>
      </c>
    </row>
    <row r="19" spans="1:22" x14ac:dyDescent="0.25">
      <c r="A19" s="26" t="s">
        <v>34</v>
      </c>
      <c r="B19" s="26" t="s">
        <v>35</v>
      </c>
      <c r="C19" s="26" t="s">
        <v>15</v>
      </c>
      <c r="D19" s="27">
        <v>0</v>
      </c>
    </row>
    <row r="20" spans="1:22" x14ac:dyDescent="0.25">
      <c r="A20" s="26" t="s">
        <v>36</v>
      </c>
      <c r="B20" s="26" t="s">
        <v>37</v>
      </c>
      <c r="C20" s="26" t="s">
        <v>15</v>
      </c>
      <c r="D20" s="27">
        <v>0</v>
      </c>
      <c r="E20" s="20" t="s">
        <v>366</v>
      </c>
    </row>
    <row r="21" spans="1:22" x14ac:dyDescent="0.25">
      <c r="A21" s="26" t="s">
        <v>38</v>
      </c>
      <c r="B21" s="26" t="s">
        <v>39</v>
      </c>
      <c r="C21" s="26" t="s">
        <v>15</v>
      </c>
      <c r="D21" s="27">
        <v>0</v>
      </c>
      <c r="E21" s="20" t="s">
        <v>366</v>
      </c>
    </row>
    <row r="22" spans="1:22" x14ac:dyDescent="0.25">
      <c r="A22" s="26" t="s">
        <v>40</v>
      </c>
      <c r="B22" s="26" t="s">
        <v>41</v>
      </c>
      <c r="C22" s="26" t="s">
        <v>15</v>
      </c>
      <c r="D22" s="27">
        <f>D16+D10+D9</f>
        <v>32182.321647384611</v>
      </c>
      <c r="E22" s="20" t="s">
        <v>366</v>
      </c>
    </row>
    <row r="23" spans="1:22" x14ac:dyDescent="0.25">
      <c r="A23" s="26" t="s">
        <v>42</v>
      </c>
      <c r="B23" s="26" t="s">
        <v>43</v>
      </c>
      <c r="C23" s="26" t="s">
        <v>15</v>
      </c>
      <c r="D23" s="27">
        <f>'[3]2018 непоср.'!$I$13</f>
        <v>0</v>
      </c>
      <c r="E23" s="20" t="s">
        <v>366</v>
      </c>
    </row>
    <row r="24" spans="1:22" x14ac:dyDescent="0.25">
      <c r="A24" s="26" t="s">
        <v>44</v>
      </c>
      <c r="B24" s="26" t="s">
        <v>45</v>
      </c>
      <c r="C24" s="26" t="s">
        <v>15</v>
      </c>
      <c r="D24" s="27">
        <f>D22-D239</f>
        <v>-175393.14534461539</v>
      </c>
      <c r="E24" s="20" t="s">
        <v>366</v>
      </c>
    </row>
    <row r="25" spans="1:22" x14ac:dyDescent="0.25">
      <c r="A25" s="26" t="s">
        <v>46</v>
      </c>
      <c r="B25" s="26" t="s">
        <v>47</v>
      </c>
      <c r="C25" s="26" t="s">
        <v>15</v>
      </c>
      <c r="D25" s="28">
        <v>50412.82</v>
      </c>
      <c r="E25" s="20" t="s">
        <v>366</v>
      </c>
    </row>
    <row r="26" spans="1:22" ht="35.25" customHeight="1" x14ac:dyDescent="0.25">
      <c r="A26" s="21" t="s">
        <v>48</v>
      </c>
      <c r="B26" s="21"/>
      <c r="C26" s="21"/>
      <c r="D26" s="21"/>
    </row>
    <row r="27" spans="1:22" s="5" customFormat="1" ht="31.5" x14ac:dyDescent="0.25">
      <c r="A27" s="19" t="s">
        <v>49</v>
      </c>
      <c r="B27" s="3" t="s">
        <v>50</v>
      </c>
      <c r="C27" s="3" t="s">
        <v>7</v>
      </c>
      <c r="D27" s="3" t="s">
        <v>51</v>
      </c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11123.388000000001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9">
        <f>'[3]2018 непоср.'!$U$13</f>
        <v>11123.388000000001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8.9272776886035317</v>
      </c>
    </row>
    <row r="33" spans="1:22" s="5" customFormat="1" ht="31.5" x14ac:dyDescent="0.25">
      <c r="A33" s="19" t="s">
        <v>64</v>
      </c>
      <c r="B33" s="3" t="s">
        <v>50</v>
      </c>
      <c r="C33" s="3" t="s">
        <v>7</v>
      </c>
      <c r="D33" s="3" t="s">
        <v>65</v>
      </c>
      <c r="E33" s="20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16343.779599999998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7">
        <f>'[4]Мытьё л.пл.и марш. 1 этаж'!$BB$26</f>
        <v>807.40800000000002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0.64800000000000002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7">
        <f>'[4]Мытьё л.пл. и марш. 2 этаж'!$R$26</f>
        <v>385.76159999999999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0.30959999999999999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7">
        <v>4244.87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3.4067977528089886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7">
        <v>10629.38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8.5308025682182986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20">
        <v>114.88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9.2199036918138036E-2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20">
        <v>161.47999999999999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0.1295987158908507</v>
      </c>
    </row>
    <row r="59" spans="1:22" s="5" customFormat="1" ht="24.75" customHeight="1" x14ac:dyDescent="0.25">
      <c r="A59" s="19" t="s">
        <v>103</v>
      </c>
      <c r="B59" s="3" t="s">
        <v>50</v>
      </c>
      <c r="C59" s="3" t="s">
        <v>7</v>
      </c>
      <c r="D59" s="3" t="s">
        <v>104</v>
      </c>
      <c r="E59" s="20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8">
        <f>E62</f>
        <v>9803.6640000000007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9">
        <f>'[3]2018 непоср.'!$P$13</f>
        <v>9803.6640000000007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7.8681091492776893</v>
      </c>
    </row>
    <row r="65" spans="1:22" s="5" customFormat="1" x14ac:dyDescent="0.25">
      <c r="A65" s="19" t="s">
        <v>113</v>
      </c>
      <c r="B65" s="3" t="s">
        <v>50</v>
      </c>
      <c r="C65" s="3" t="s">
        <v>7</v>
      </c>
      <c r="D65" s="3" t="s">
        <v>114</v>
      </c>
      <c r="E65" s="2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18322.18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30">
        <v>18322.18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9">
        <f>E68/E2</f>
        <v>14.704799357945426</v>
      </c>
    </row>
    <row r="71" spans="1:22" s="5" customFormat="1" ht="31.5" x14ac:dyDescent="0.25">
      <c r="A71" s="19" t="s">
        <v>121</v>
      </c>
      <c r="B71" s="3" t="s">
        <v>50</v>
      </c>
      <c r="C71" s="3" t="s">
        <v>7</v>
      </c>
      <c r="D71" s="3" t="s">
        <v>122</v>
      </c>
      <c r="E71" s="20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8">
        <f>E73</f>
        <v>6821.8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8">
        <v>6821.8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9">
        <f>D72/E2</f>
        <v>5.4749598715890855</v>
      </c>
    </row>
    <row r="77" spans="1:22" s="5" customFormat="1" ht="31.5" x14ac:dyDescent="0.25">
      <c r="A77" s="19" t="s">
        <v>128</v>
      </c>
      <c r="B77" s="3" t="s">
        <v>50</v>
      </c>
      <c r="C77" s="3" t="s">
        <v>7</v>
      </c>
      <c r="D77" s="3" t="s">
        <v>129</v>
      </c>
      <c r="E77" s="20">
        <f>10904+1600.23</f>
        <v>12504.23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8">
        <f>E77</f>
        <v>12504.23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368</v>
      </c>
    </row>
    <row r="82" spans="1:22" x14ac:dyDescent="0.25">
      <c r="A82" s="6" t="s">
        <v>135</v>
      </c>
      <c r="B82" s="1" t="s">
        <v>63</v>
      </c>
      <c r="C82" s="1" t="s">
        <v>15</v>
      </c>
      <c r="D82" s="9">
        <f>E77/E2</f>
        <v>10.035497592295345</v>
      </c>
    </row>
    <row r="83" spans="1:22" s="5" customFormat="1" ht="47.25" x14ac:dyDescent="0.25">
      <c r="A83" s="19" t="s">
        <v>137</v>
      </c>
      <c r="B83" s="3" t="s">
        <v>50</v>
      </c>
      <c r="C83" s="3" t="s">
        <v>7</v>
      </c>
      <c r="D83" s="3" t="s">
        <v>138</v>
      </c>
      <c r="E83" s="20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174.04</v>
      </c>
      <c r="F84" s="1">
        <v>322.3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20">
        <v>0</v>
      </c>
      <c r="F85" s="22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2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9">
        <f>E85/F84</f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20">
        <v>174.04</v>
      </c>
      <c r="F89" s="1">
        <f>F84</f>
        <v>322.3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9">
        <f>E89/F89</f>
        <v>0.53999379460130315</v>
      </c>
    </row>
    <row r="93" spans="1:22" s="5" customFormat="1" ht="63" x14ac:dyDescent="0.25">
      <c r="A93" s="19" t="s">
        <v>153</v>
      </c>
      <c r="B93" s="3" t="s">
        <v>50</v>
      </c>
      <c r="C93" s="3" t="s">
        <v>7</v>
      </c>
      <c r="D93" s="3" t="s">
        <v>154</v>
      </c>
      <c r="E93" s="20"/>
      <c r="F93" s="20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8">
        <f>E95+E99+E103+E107+E111+E115+E119+E123+E127+E131+E135+E139+E147+E143</f>
        <v>42137.37000000001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8">
        <v>536.03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9">
        <f>E95/E2</f>
        <v>0.43020064205457464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7">
        <v>1485.86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9">
        <f>E99/E2</f>
        <v>1.1925040128410913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7">
        <v>855.63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9">
        <f>E103/E2</f>
        <v>0.68670144462279292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8">
        <v>12975.01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9">
        <f>E107/E2</f>
        <v>10.41333065810594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8">
        <f>2486.84+5151.71</f>
        <v>7638.55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9">
        <f>E111/E2</f>
        <v>6.1304574638844302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20">
        <v>4243.88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9">
        <f>E115/E2</f>
        <v>3.4060032102728734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7">
        <v>1384.93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9">
        <f>E119/E2</f>
        <v>1.1115008025682183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7">
        <v>1011.5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9">
        <f>E123/E2</f>
        <v>0.8117977528089888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7">
        <v>425.38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9">
        <f>E127/E2</f>
        <v>0.34139646869983947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9" t="s">
        <v>205</v>
      </c>
      <c r="E131" s="20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9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9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9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9" t="s">
        <v>210</v>
      </c>
      <c r="E135" s="20">
        <v>5552.97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9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9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9">
        <f>E135/E2</f>
        <v>4.4566372391653291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9" t="s">
        <v>215</v>
      </c>
      <c r="E139" s="20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9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9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9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9" t="s">
        <v>365</v>
      </c>
      <c r="E143" s="17">
        <v>1084.48</v>
      </c>
      <c r="F143" s="11" t="s">
        <v>219</v>
      </c>
    </row>
    <row r="144" spans="1:6" x14ac:dyDescent="0.25">
      <c r="A144" s="6"/>
      <c r="B144" s="1" t="s">
        <v>58</v>
      </c>
      <c r="C144" s="1" t="s">
        <v>7</v>
      </c>
      <c r="D144" s="9" t="s">
        <v>112</v>
      </c>
    </row>
    <row r="145" spans="1:7" x14ac:dyDescent="0.25">
      <c r="A145" s="6"/>
      <c r="B145" s="1" t="s">
        <v>3</v>
      </c>
      <c r="C145" s="1" t="s">
        <v>7</v>
      </c>
      <c r="D145" s="9" t="s">
        <v>61</v>
      </c>
    </row>
    <row r="146" spans="1:7" x14ac:dyDescent="0.25">
      <c r="A146" s="6"/>
      <c r="B146" s="1" t="s">
        <v>63</v>
      </c>
      <c r="C146" s="1" t="s">
        <v>15</v>
      </c>
      <c r="D146" s="9">
        <f>E143/E2</f>
        <v>0.8703691813804173</v>
      </c>
      <c r="F146" s="11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20">
        <v>4943.1499999999996</v>
      </c>
      <c r="F147" s="12"/>
      <c r="G147" s="13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11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11"/>
    </row>
    <row r="150" spans="1:7" x14ac:dyDescent="0.25">
      <c r="A150" s="6" t="s">
        <v>225</v>
      </c>
      <c r="B150" s="1" t="s">
        <v>63</v>
      </c>
      <c r="C150" s="1" t="s">
        <v>15</v>
      </c>
      <c r="D150" s="9">
        <f>E147/E2</f>
        <v>3.9672150882825039</v>
      </c>
    </row>
    <row r="151" spans="1:7" ht="47.25" x14ac:dyDescent="0.25">
      <c r="A151" s="19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8">
        <f>E153+E157+E161+E165+E169+E173+E177+E181+E185+E189+E193</f>
        <v>37350.185391999999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7">
        <f>('[2]гук(2016)'!$GW$39+'[2]гук(2016)'!$GW$43)*12*'[2]гук(2016)'!$GW$4</f>
        <v>4333.9418640000004</v>
      </c>
      <c r="F153" s="20">
        <v>1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232</v>
      </c>
      <c r="E154" s="16"/>
      <c r="F154" s="11"/>
    </row>
    <row r="155" spans="1:7" x14ac:dyDescent="0.25">
      <c r="A155" s="6" t="s">
        <v>233</v>
      </c>
      <c r="B155" s="1" t="s">
        <v>3</v>
      </c>
      <c r="C155" s="1" t="s">
        <v>7</v>
      </c>
      <c r="D155" s="1" t="s">
        <v>368</v>
      </c>
    </row>
    <row r="156" spans="1:7" x14ac:dyDescent="0.25">
      <c r="A156" s="6" t="s">
        <v>234</v>
      </c>
      <c r="B156" s="1" t="s">
        <v>63</v>
      </c>
      <c r="C156" s="1" t="s">
        <v>15</v>
      </c>
      <c r="D156" s="9">
        <f>E153/F153</f>
        <v>4333.9418640000004</v>
      </c>
    </row>
    <row r="157" spans="1:7" ht="31.5" x14ac:dyDescent="0.25">
      <c r="A157" s="6"/>
      <c r="B157" s="1" t="s">
        <v>55</v>
      </c>
      <c r="C157" s="1" t="s">
        <v>7</v>
      </c>
      <c r="D157" s="1" t="s">
        <v>235</v>
      </c>
      <c r="E157" s="17">
        <f>'[2]гук(2016)'!$GW$38*12*'[2]гук(2016)'!$GW$4</f>
        <v>4246.203528</v>
      </c>
      <c r="F157" s="20">
        <v>1</v>
      </c>
    </row>
    <row r="158" spans="1:7" x14ac:dyDescent="0.25">
      <c r="A158" s="6"/>
      <c r="B158" s="1" t="s">
        <v>58</v>
      </c>
      <c r="C158" s="1" t="s">
        <v>7</v>
      </c>
      <c r="D158" s="1" t="s">
        <v>232</v>
      </c>
      <c r="E158" s="16"/>
      <c r="F158" s="11"/>
    </row>
    <row r="159" spans="1:7" x14ac:dyDescent="0.25">
      <c r="A159" s="6"/>
      <c r="B159" s="1" t="s">
        <v>3</v>
      </c>
      <c r="C159" s="1" t="s">
        <v>7</v>
      </c>
      <c r="D159" s="1" t="s">
        <v>368</v>
      </c>
    </row>
    <row r="160" spans="1:7" x14ac:dyDescent="0.25">
      <c r="A160" s="6"/>
      <c r="B160" s="1" t="s">
        <v>63</v>
      </c>
      <c r="C160" s="1" t="s">
        <v>15</v>
      </c>
      <c r="D160" s="9">
        <f>E157/F157</f>
        <v>4246.203528</v>
      </c>
    </row>
    <row r="161" spans="1:5" ht="31.5" x14ac:dyDescent="0.25">
      <c r="A161" s="6" t="s">
        <v>236</v>
      </c>
      <c r="B161" s="1" t="s">
        <v>55</v>
      </c>
      <c r="C161" s="1" t="s">
        <v>7</v>
      </c>
      <c r="D161" s="1" t="s">
        <v>237</v>
      </c>
      <c r="E161" s="20">
        <v>1088.47</v>
      </c>
    </row>
    <row r="162" spans="1:5" x14ac:dyDescent="0.25">
      <c r="A162" s="6" t="s">
        <v>238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239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240</v>
      </c>
      <c r="B164" s="1" t="s">
        <v>63</v>
      </c>
      <c r="C164" s="1" t="s">
        <v>15</v>
      </c>
      <c r="D164" s="9">
        <f>E161/E2</f>
        <v>0.87357142857142855</v>
      </c>
    </row>
    <row r="165" spans="1:5" ht="31.5" x14ac:dyDescent="0.25">
      <c r="A165" s="6" t="s">
        <v>241</v>
      </c>
      <c r="B165" s="1" t="s">
        <v>55</v>
      </c>
      <c r="C165" s="1" t="s">
        <v>7</v>
      </c>
      <c r="D165" s="1" t="s">
        <v>242</v>
      </c>
      <c r="E165" s="20">
        <v>0</v>
      </c>
    </row>
    <row r="166" spans="1:5" x14ac:dyDescent="0.25">
      <c r="A166" s="6" t="s">
        <v>243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244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245</v>
      </c>
      <c r="B168" s="1" t="s">
        <v>63</v>
      </c>
      <c r="C168" s="1" t="s">
        <v>15</v>
      </c>
      <c r="D168" s="9">
        <f>E165/E2</f>
        <v>0</v>
      </c>
    </row>
    <row r="169" spans="1:5" ht="31.5" x14ac:dyDescent="0.25">
      <c r="A169" s="6" t="s">
        <v>246</v>
      </c>
      <c r="B169" s="1" t="s">
        <v>55</v>
      </c>
      <c r="C169" s="1" t="s">
        <v>7</v>
      </c>
      <c r="D169" s="1" t="s">
        <v>247</v>
      </c>
      <c r="E169" s="20">
        <f>2520.01+7054.27</f>
        <v>9574.2800000000007</v>
      </c>
    </row>
    <row r="170" spans="1:5" x14ac:dyDescent="0.25">
      <c r="A170" s="6" t="s">
        <v>248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249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250</v>
      </c>
      <c r="B172" s="1" t="s">
        <v>63</v>
      </c>
      <c r="C172" s="1" t="s">
        <v>15</v>
      </c>
      <c r="D172" s="9">
        <f>E169/E2</f>
        <v>7.6840128410914934</v>
      </c>
    </row>
    <row r="173" spans="1:5" ht="31.5" x14ac:dyDescent="0.25">
      <c r="A173" s="6" t="s">
        <v>251</v>
      </c>
      <c r="B173" s="1" t="s">
        <v>55</v>
      </c>
      <c r="C173" s="1" t="s">
        <v>7</v>
      </c>
      <c r="D173" s="1" t="s">
        <v>252</v>
      </c>
      <c r="E173" s="20">
        <v>1060.48</v>
      </c>
    </row>
    <row r="174" spans="1:5" x14ac:dyDescent="0.25">
      <c r="A174" s="6" t="s">
        <v>253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254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255</v>
      </c>
      <c r="B176" s="1" t="s">
        <v>63</v>
      </c>
      <c r="C176" s="1" t="s">
        <v>15</v>
      </c>
      <c r="D176" s="9">
        <f>E173/E2</f>
        <v>0.851107544141252</v>
      </c>
    </row>
    <row r="177" spans="1:6" ht="31.5" x14ac:dyDescent="0.25">
      <c r="A177" s="6"/>
      <c r="B177" s="1" t="s">
        <v>55</v>
      </c>
      <c r="C177" s="1" t="s">
        <v>7</v>
      </c>
      <c r="D177" s="1" t="s">
        <v>362</v>
      </c>
      <c r="E177" s="20">
        <v>36.72</v>
      </c>
    </row>
    <row r="178" spans="1:6" x14ac:dyDescent="0.25">
      <c r="A178" s="6"/>
      <c r="B178" s="1" t="s">
        <v>58</v>
      </c>
      <c r="C178" s="1" t="s">
        <v>7</v>
      </c>
      <c r="D178" s="1" t="s">
        <v>112</v>
      </c>
    </row>
    <row r="179" spans="1:6" x14ac:dyDescent="0.25">
      <c r="A179" s="6"/>
      <c r="B179" s="1" t="s">
        <v>3</v>
      </c>
      <c r="C179" s="1" t="s">
        <v>7</v>
      </c>
      <c r="D179" s="1" t="s">
        <v>61</v>
      </c>
    </row>
    <row r="180" spans="1:6" x14ac:dyDescent="0.25">
      <c r="A180" s="6"/>
      <c r="B180" s="1" t="s">
        <v>63</v>
      </c>
      <c r="C180" s="1" t="s">
        <v>15</v>
      </c>
      <c r="D180" s="9">
        <f>E177/E2</f>
        <v>2.9470304975922953E-2</v>
      </c>
    </row>
    <row r="181" spans="1:6" ht="31.5" x14ac:dyDescent="0.25">
      <c r="A181" s="6" t="s">
        <v>256</v>
      </c>
      <c r="B181" s="1" t="s">
        <v>55</v>
      </c>
      <c r="C181" s="1" t="s">
        <v>7</v>
      </c>
      <c r="D181" s="1" t="s">
        <v>257</v>
      </c>
      <c r="E181" s="20">
        <v>0</v>
      </c>
    </row>
    <row r="182" spans="1:6" x14ac:dyDescent="0.25">
      <c r="A182" s="6" t="s">
        <v>258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259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260</v>
      </c>
      <c r="B184" s="1" t="s">
        <v>63</v>
      </c>
      <c r="C184" s="1" t="s">
        <v>15</v>
      </c>
      <c r="D184" s="9">
        <f>E181/E2</f>
        <v>0</v>
      </c>
    </row>
    <row r="185" spans="1:6" ht="31.5" x14ac:dyDescent="0.25">
      <c r="A185" s="6" t="s">
        <v>261</v>
      </c>
      <c r="B185" s="1" t="s">
        <v>55</v>
      </c>
      <c r="C185" s="1" t="s">
        <v>7</v>
      </c>
      <c r="D185" s="1" t="s">
        <v>262</v>
      </c>
      <c r="E185" s="20">
        <v>5611.75</v>
      </c>
      <c r="F185" s="20" t="s">
        <v>263</v>
      </c>
    </row>
    <row r="186" spans="1:6" x14ac:dyDescent="0.25">
      <c r="A186" s="6" t="s">
        <v>264</v>
      </c>
      <c r="B186" s="1" t="s">
        <v>58</v>
      </c>
      <c r="C186" s="1" t="s">
        <v>7</v>
      </c>
      <c r="D186" s="1" t="s">
        <v>112</v>
      </c>
      <c r="F186" s="20" t="s">
        <v>61</v>
      </c>
    </row>
    <row r="187" spans="1:6" x14ac:dyDescent="0.25">
      <c r="A187" s="6" t="s">
        <v>265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266</v>
      </c>
      <c r="B188" s="1" t="s">
        <v>63</v>
      </c>
      <c r="C188" s="1" t="s">
        <v>15</v>
      </c>
      <c r="D188" s="9">
        <f>E185/E2</f>
        <v>4.5038121990369184</v>
      </c>
    </row>
    <row r="189" spans="1:6" ht="31.5" x14ac:dyDescent="0.25">
      <c r="A189" s="6" t="s">
        <v>267</v>
      </c>
      <c r="B189" s="1" t="s">
        <v>55</v>
      </c>
      <c r="C189" s="1" t="s">
        <v>7</v>
      </c>
      <c r="D189" s="1" t="s">
        <v>268</v>
      </c>
      <c r="E189" s="20">
        <v>6571.62</v>
      </c>
    </row>
    <row r="190" spans="1:6" x14ac:dyDescent="0.25">
      <c r="A190" s="6" t="s">
        <v>269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270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271</v>
      </c>
      <c r="B192" s="1" t="s">
        <v>63</v>
      </c>
      <c r="C192" s="1" t="s">
        <v>15</v>
      </c>
      <c r="D192" s="9">
        <f>E189/E2</f>
        <v>5.2741733547351526</v>
      </c>
    </row>
    <row r="193" spans="1:6" ht="31.5" x14ac:dyDescent="0.25">
      <c r="A193" s="6"/>
      <c r="B193" s="1" t="s">
        <v>55</v>
      </c>
      <c r="C193" s="1" t="s">
        <v>7</v>
      </c>
      <c r="D193" s="9" t="s">
        <v>272</v>
      </c>
      <c r="E193" s="20">
        <v>4826.72</v>
      </c>
    </row>
    <row r="194" spans="1:6" x14ac:dyDescent="0.25">
      <c r="A194" s="6"/>
      <c r="B194" s="1" t="s">
        <v>58</v>
      </c>
      <c r="C194" s="1" t="s">
        <v>7</v>
      </c>
      <c r="D194" s="9" t="s">
        <v>112</v>
      </c>
    </row>
    <row r="195" spans="1:6" x14ac:dyDescent="0.25">
      <c r="A195" s="6"/>
      <c r="B195" s="1" t="s">
        <v>3</v>
      </c>
      <c r="C195" s="1" t="s">
        <v>7</v>
      </c>
      <c r="D195" s="9" t="s">
        <v>61</v>
      </c>
    </row>
    <row r="196" spans="1:6" x14ac:dyDescent="0.25">
      <c r="A196" s="6"/>
      <c r="B196" s="1" t="s">
        <v>63</v>
      </c>
      <c r="C196" s="1" t="s">
        <v>15</v>
      </c>
      <c r="D196" s="9">
        <f>E193/E2</f>
        <v>3.8737720706260035</v>
      </c>
    </row>
    <row r="197" spans="1:6" ht="47.25" x14ac:dyDescent="0.25">
      <c r="A197" s="19" t="s">
        <v>273</v>
      </c>
      <c r="B197" s="3" t="s">
        <v>50</v>
      </c>
      <c r="C197" s="3" t="s">
        <v>7</v>
      </c>
      <c r="D197" s="3" t="s">
        <v>274</v>
      </c>
    </row>
    <row r="198" spans="1:6" ht="18.75" x14ac:dyDescent="0.25">
      <c r="A198" s="6" t="s">
        <v>275</v>
      </c>
      <c r="B198" s="1" t="s">
        <v>53</v>
      </c>
      <c r="C198" s="1" t="s">
        <v>15</v>
      </c>
      <c r="D198" s="1">
        <f>E199+E203+E207+E211+E215+E219+E223+E227+E231+E235</f>
        <v>52994.83</v>
      </c>
      <c r="F198" s="14"/>
    </row>
    <row r="199" spans="1:6" ht="31.5" x14ac:dyDescent="0.25">
      <c r="A199" s="6" t="s">
        <v>276</v>
      </c>
      <c r="B199" s="1" t="s">
        <v>55</v>
      </c>
      <c r="C199" s="1" t="s">
        <v>7</v>
      </c>
      <c r="D199" s="1" t="s">
        <v>277</v>
      </c>
      <c r="E199" s="20">
        <v>0</v>
      </c>
    </row>
    <row r="200" spans="1:6" x14ac:dyDescent="0.25">
      <c r="A200" s="6" t="s">
        <v>278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279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280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281</v>
      </c>
      <c r="B203" s="1" t="s">
        <v>55</v>
      </c>
      <c r="C203" s="1" t="s">
        <v>7</v>
      </c>
      <c r="D203" s="1" t="s">
        <v>282</v>
      </c>
      <c r="E203" s="20">
        <v>5133.54</v>
      </c>
    </row>
    <row r="204" spans="1:6" x14ac:dyDescent="0.25">
      <c r="A204" s="6" t="s">
        <v>283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284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285</v>
      </c>
      <c r="B206" s="1" t="s">
        <v>63</v>
      </c>
      <c r="C206" s="1" t="s">
        <v>15</v>
      </c>
      <c r="D206" s="9">
        <f>E203/E2</f>
        <v>4.1200160513643658</v>
      </c>
    </row>
    <row r="207" spans="1:6" ht="31.5" x14ac:dyDescent="0.25">
      <c r="A207" s="6" t="s">
        <v>286</v>
      </c>
      <c r="B207" s="1" t="s">
        <v>55</v>
      </c>
      <c r="C207" s="1" t="s">
        <v>7</v>
      </c>
      <c r="D207" s="1" t="s">
        <v>287</v>
      </c>
      <c r="E207" s="20">
        <v>0</v>
      </c>
    </row>
    <row r="208" spans="1:6" x14ac:dyDescent="0.25">
      <c r="A208" s="6" t="s">
        <v>288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289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290</v>
      </c>
      <c r="B210" s="1" t="s">
        <v>63</v>
      </c>
      <c r="C210" s="1" t="s">
        <v>15</v>
      </c>
      <c r="D210" s="1">
        <f>E207/E2</f>
        <v>0</v>
      </c>
    </row>
    <row r="211" spans="1:5" ht="31.5" x14ac:dyDescent="0.25">
      <c r="A211" s="6" t="s">
        <v>291</v>
      </c>
      <c r="B211" s="1" t="s">
        <v>55</v>
      </c>
      <c r="C211" s="1" t="s">
        <v>7</v>
      </c>
      <c r="D211" s="1" t="s">
        <v>292</v>
      </c>
      <c r="E211" s="20">
        <v>0</v>
      </c>
    </row>
    <row r="212" spans="1:5" x14ac:dyDescent="0.25">
      <c r="A212" s="6" t="s">
        <v>293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294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295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296</v>
      </c>
      <c r="B215" s="1" t="s">
        <v>55</v>
      </c>
      <c r="C215" s="1" t="s">
        <v>7</v>
      </c>
      <c r="D215" s="1" t="s">
        <v>297</v>
      </c>
      <c r="E215" s="20">
        <f>47808+53.29</f>
        <v>47861.29</v>
      </c>
    </row>
    <row r="216" spans="1:5" x14ac:dyDescent="0.25">
      <c r="A216" s="6" t="s">
        <v>298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299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300</v>
      </c>
      <c r="B218" s="1" t="s">
        <v>63</v>
      </c>
      <c r="C218" s="1" t="s">
        <v>15</v>
      </c>
      <c r="D218" s="9">
        <f>E215/E2</f>
        <v>38.411950240770466</v>
      </c>
    </row>
    <row r="219" spans="1:5" ht="31.5" x14ac:dyDescent="0.25">
      <c r="A219" s="6" t="s">
        <v>301</v>
      </c>
      <c r="B219" s="1" t="s">
        <v>55</v>
      </c>
      <c r="C219" s="1" t="s">
        <v>7</v>
      </c>
      <c r="D219" s="1" t="s">
        <v>302</v>
      </c>
      <c r="E219" s="20">
        <v>0</v>
      </c>
    </row>
    <row r="220" spans="1:5" x14ac:dyDescent="0.25">
      <c r="A220" s="6" t="s">
        <v>303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304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305</v>
      </c>
      <c r="B222" s="1" t="s">
        <v>63</v>
      </c>
      <c r="C222" s="1" t="s">
        <v>15</v>
      </c>
      <c r="D222" s="9">
        <f>E219/E2</f>
        <v>0</v>
      </c>
    </row>
    <row r="223" spans="1:5" ht="31.5" x14ac:dyDescent="0.25">
      <c r="A223" s="6" t="s">
        <v>306</v>
      </c>
      <c r="B223" s="1" t="s">
        <v>55</v>
      </c>
      <c r="C223" s="1" t="s">
        <v>7</v>
      </c>
      <c r="D223" s="1" t="s">
        <v>307</v>
      </c>
      <c r="E223" s="20">
        <v>0</v>
      </c>
    </row>
    <row r="224" spans="1:5" x14ac:dyDescent="0.25">
      <c r="A224" s="6" t="s">
        <v>308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309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310</v>
      </c>
      <c r="B226" s="1" t="s">
        <v>63</v>
      </c>
      <c r="C226" s="1" t="s">
        <v>15</v>
      </c>
      <c r="D226" s="9">
        <f>E223/E2</f>
        <v>0</v>
      </c>
    </row>
    <row r="227" spans="1:6" ht="31.5" x14ac:dyDescent="0.25">
      <c r="A227" s="6" t="s">
        <v>311</v>
      </c>
      <c r="B227" s="1" t="s">
        <v>55</v>
      </c>
      <c r="C227" s="1" t="s">
        <v>7</v>
      </c>
      <c r="D227" s="1" t="s">
        <v>312</v>
      </c>
      <c r="E227" s="20">
        <v>0</v>
      </c>
    </row>
    <row r="228" spans="1:6" x14ac:dyDescent="0.25">
      <c r="A228" s="6" t="s">
        <v>313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314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315</v>
      </c>
      <c r="B230" s="1" t="s">
        <v>63</v>
      </c>
      <c r="C230" s="1" t="s">
        <v>15</v>
      </c>
      <c r="D230" s="9">
        <f>E227/E2</f>
        <v>0</v>
      </c>
    </row>
    <row r="231" spans="1:6" ht="31.5" x14ac:dyDescent="0.25">
      <c r="A231" s="6" t="s">
        <v>316</v>
      </c>
      <c r="B231" s="1" t="s">
        <v>55</v>
      </c>
      <c r="C231" s="1" t="s">
        <v>7</v>
      </c>
      <c r="D231" s="1" t="s">
        <v>317</v>
      </c>
      <c r="E231" s="20">
        <v>0</v>
      </c>
    </row>
    <row r="232" spans="1:6" x14ac:dyDescent="0.25">
      <c r="A232" s="6" t="s">
        <v>318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319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320</v>
      </c>
      <c r="B234" s="1" t="s">
        <v>63</v>
      </c>
      <c r="C234" s="1" t="s">
        <v>15</v>
      </c>
      <c r="D234" s="9">
        <f>E231/E2</f>
        <v>0</v>
      </c>
    </row>
    <row r="235" spans="1:6" ht="31.5" x14ac:dyDescent="0.25">
      <c r="A235" s="6" t="s">
        <v>321</v>
      </c>
      <c r="B235" s="1" t="s">
        <v>55</v>
      </c>
      <c r="C235" s="1" t="s">
        <v>7</v>
      </c>
      <c r="D235" s="1" t="s">
        <v>322</v>
      </c>
      <c r="E235" s="20">
        <v>0</v>
      </c>
      <c r="F235" s="20" t="s">
        <v>323</v>
      </c>
    </row>
    <row r="236" spans="1:6" x14ac:dyDescent="0.25">
      <c r="A236" s="6" t="s">
        <v>324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325</v>
      </c>
      <c r="B237" s="1" t="s">
        <v>3</v>
      </c>
      <c r="C237" s="1" t="s">
        <v>7</v>
      </c>
      <c r="D237" s="1" t="s">
        <v>326</v>
      </c>
    </row>
    <row r="238" spans="1:6" x14ac:dyDescent="0.25">
      <c r="A238" s="6" t="s">
        <v>327</v>
      </c>
      <c r="B238" s="1" t="s">
        <v>63</v>
      </c>
      <c r="C238" s="1" t="s">
        <v>15</v>
      </c>
      <c r="D238" s="9">
        <f>E235/E2</f>
        <v>0</v>
      </c>
    </row>
    <row r="239" spans="1:6" x14ac:dyDescent="0.25">
      <c r="A239" s="6"/>
      <c r="B239" s="3" t="s">
        <v>328</v>
      </c>
      <c r="C239" s="1" t="s">
        <v>15</v>
      </c>
      <c r="D239" s="15">
        <f>SUM(D28,D34,D60,D66,D72,D78,D84,D94,D152,D198)</f>
        <v>207575.466992</v>
      </c>
    </row>
    <row r="240" spans="1:6" x14ac:dyDescent="0.25">
      <c r="A240" s="21" t="s">
        <v>329</v>
      </c>
      <c r="B240" s="21"/>
      <c r="C240" s="21"/>
      <c r="D240" s="21"/>
    </row>
    <row r="241" spans="1:5" x14ac:dyDescent="0.25">
      <c r="A241" s="6" t="s">
        <v>330</v>
      </c>
      <c r="B241" s="1" t="s">
        <v>331</v>
      </c>
      <c r="C241" s="1" t="s">
        <v>332</v>
      </c>
      <c r="D241" s="1">
        <f>'[3]2018 непоср.'!$AA$13</f>
        <v>0</v>
      </c>
      <c r="E241" s="20" t="s">
        <v>366</v>
      </c>
    </row>
    <row r="242" spans="1:5" x14ac:dyDescent="0.25">
      <c r="A242" s="6" t="s">
        <v>333</v>
      </c>
      <c r="B242" s="1" t="s">
        <v>334</v>
      </c>
      <c r="C242" s="1" t="s">
        <v>332</v>
      </c>
      <c r="D242" s="1">
        <f>'[3]2018 непоср.'!$AB$13</f>
        <v>0</v>
      </c>
      <c r="E242" s="20" t="s">
        <v>366</v>
      </c>
    </row>
    <row r="243" spans="1:5" x14ac:dyDescent="0.25">
      <c r="A243" s="6" t="s">
        <v>335</v>
      </c>
      <c r="B243" s="1" t="s">
        <v>336</v>
      </c>
      <c r="C243" s="1" t="s">
        <v>332</v>
      </c>
      <c r="D243" s="1">
        <v>0</v>
      </c>
      <c r="E243" s="20" t="s">
        <v>366</v>
      </c>
    </row>
    <row r="244" spans="1:5" x14ac:dyDescent="0.25">
      <c r="A244" s="6" t="s">
        <v>337</v>
      </c>
      <c r="B244" s="1" t="s">
        <v>338</v>
      </c>
      <c r="C244" s="1" t="s">
        <v>15</v>
      </c>
      <c r="D244" s="1">
        <v>0</v>
      </c>
      <c r="E244" s="20" t="s">
        <v>366</v>
      </c>
    </row>
    <row r="245" spans="1:5" x14ac:dyDescent="0.25">
      <c r="A245" s="21" t="s">
        <v>339</v>
      </c>
      <c r="B245" s="21"/>
      <c r="C245" s="21"/>
      <c r="D245" s="21"/>
    </row>
    <row r="246" spans="1:5" ht="31.5" x14ac:dyDescent="0.25">
      <c r="A246" s="6" t="s">
        <v>340</v>
      </c>
      <c r="B246" s="1" t="s">
        <v>14</v>
      </c>
      <c r="C246" s="1" t="s">
        <v>15</v>
      </c>
      <c r="D246" s="1">
        <v>0</v>
      </c>
      <c r="E246" s="20" t="s">
        <v>341</v>
      </c>
    </row>
    <row r="247" spans="1:5" ht="31.5" x14ac:dyDescent="0.25">
      <c r="A247" s="6" t="s">
        <v>342</v>
      </c>
      <c r="B247" s="1" t="s">
        <v>17</v>
      </c>
      <c r="C247" s="1" t="s">
        <v>15</v>
      </c>
      <c r="D247" s="1">
        <v>0</v>
      </c>
      <c r="E247" s="20" t="s">
        <v>341</v>
      </c>
    </row>
    <row r="248" spans="1:5" ht="31.5" x14ac:dyDescent="0.25">
      <c r="A248" s="6" t="s">
        <v>343</v>
      </c>
      <c r="B248" s="1" t="s">
        <v>19</v>
      </c>
      <c r="C248" s="1" t="s">
        <v>15</v>
      </c>
      <c r="D248" s="1">
        <v>0</v>
      </c>
      <c r="E248" s="20" t="s">
        <v>341</v>
      </c>
    </row>
    <row r="249" spans="1:5" ht="31.5" x14ac:dyDescent="0.25">
      <c r="A249" s="6" t="s">
        <v>344</v>
      </c>
      <c r="B249" s="1" t="s">
        <v>43</v>
      </c>
      <c r="C249" s="1" t="s">
        <v>15</v>
      </c>
      <c r="D249" s="1">
        <v>0</v>
      </c>
      <c r="E249" s="20" t="s">
        <v>341</v>
      </c>
    </row>
    <row r="250" spans="1:5" ht="31.5" x14ac:dyDescent="0.25">
      <c r="A250" s="6" t="s">
        <v>345</v>
      </c>
      <c r="B250" s="1" t="s">
        <v>346</v>
      </c>
      <c r="C250" s="1" t="s">
        <v>15</v>
      </c>
      <c r="D250" s="1">
        <v>0</v>
      </c>
      <c r="E250" s="20" t="s">
        <v>341</v>
      </c>
    </row>
    <row r="251" spans="1:5" ht="31.5" x14ac:dyDescent="0.25">
      <c r="A251" s="6" t="s">
        <v>347</v>
      </c>
      <c r="B251" s="1" t="s">
        <v>47</v>
      </c>
      <c r="C251" s="1" t="s">
        <v>15</v>
      </c>
      <c r="D251" s="1">
        <v>0</v>
      </c>
      <c r="E251" s="20" t="s">
        <v>341</v>
      </c>
    </row>
    <row r="252" spans="1:5" x14ac:dyDescent="0.25">
      <c r="A252" s="21" t="s">
        <v>348</v>
      </c>
      <c r="B252" s="21"/>
      <c r="C252" s="21"/>
      <c r="D252" s="21"/>
      <c r="E252" s="11"/>
    </row>
    <row r="253" spans="1:5" ht="31.5" x14ac:dyDescent="0.25">
      <c r="A253" s="6" t="s">
        <v>349</v>
      </c>
      <c r="B253" s="1" t="s">
        <v>331</v>
      </c>
      <c r="C253" s="1" t="s">
        <v>332</v>
      </c>
      <c r="D253" s="1">
        <v>0</v>
      </c>
      <c r="E253" s="20" t="s">
        <v>341</v>
      </c>
    </row>
    <row r="254" spans="1:5" ht="31.5" x14ac:dyDescent="0.25">
      <c r="A254" s="6" t="s">
        <v>350</v>
      </c>
      <c r="B254" s="1" t="s">
        <v>334</v>
      </c>
      <c r="C254" s="1" t="s">
        <v>332</v>
      </c>
      <c r="D254" s="1">
        <v>0</v>
      </c>
      <c r="E254" s="20" t="s">
        <v>341</v>
      </c>
    </row>
    <row r="255" spans="1:5" ht="31.5" x14ac:dyDescent="0.25">
      <c r="A255" s="6" t="s">
        <v>351</v>
      </c>
      <c r="B255" s="1" t="s">
        <v>352</v>
      </c>
      <c r="C255" s="1" t="s">
        <v>332</v>
      </c>
      <c r="D255" s="1">
        <v>0</v>
      </c>
      <c r="E255" s="20" t="s">
        <v>341</v>
      </c>
    </row>
    <row r="256" spans="1:5" ht="31.5" x14ac:dyDescent="0.25">
      <c r="A256" s="6" t="s">
        <v>353</v>
      </c>
      <c r="B256" s="1" t="s">
        <v>338</v>
      </c>
      <c r="C256" s="1" t="s">
        <v>15</v>
      </c>
      <c r="D256" s="1">
        <v>0</v>
      </c>
      <c r="E256" s="20" t="s">
        <v>341</v>
      </c>
    </row>
    <row r="257" spans="1:5" x14ac:dyDescent="0.25">
      <c r="A257" s="21" t="s">
        <v>354</v>
      </c>
      <c r="B257" s="21"/>
      <c r="C257" s="21"/>
      <c r="D257" s="21"/>
    </row>
    <row r="258" spans="1:5" x14ac:dyDescent="0.25">
      <c r="A258" s="6" t="s">
        <v>355</v>
      </c>
      <c r="B258" s="1" t="s">
        <v>356</v>
      </c>
      <c r="C258" s="1" t="s">
        <v>332</v>
      </c>
      <c r="D258" s="1">
        <v>9</v>
      </c>
      <c r="E258" s="20" t="s">
        <v>357</v>
      </c>
    </row>
    <row r="259" spans="1:5" x14ac:dyDescent="0.25">
      <c r="A259" s="6" t="s">
        <v>358</v>
      </c>
      <c r="B259" s="1" t="s">
        <v>359</v>
      </c>
      <c r="C259" s="1" t="s">
        <v>332</v>
      </c>
      <c r="D259" s="1">
        <v>2</v>
      </c>
      <c r="E259" s="20" t="s">
        <v>357</v>
      </c>
    </row>
    <row r="260" spans="1:5" ht="31.5" x14ac:dyDescent="0.25">
      <c r="A260" s="6" t="s">
        <v>360</v>
      </c>
      <c r="B260" s="1" t="s">
        <v>361</v>
      </c>
      <c r="C260" s="1" t="s">
        <v>15</v>
      </c>
      <c r="D260" s="1">
        <v>48100</v>
      </c>
      <c r="E260" s="20" t="s">
        <v>357</v>
      </c>
    </row>
    <row r="264" spans="1:5" x14ac:dyDescent="0.25">
      <c r="A264" s="31" t="s">
        <v>363</v>
      </c>
      <c r="B264" s="31"/>
      <c r="D264" s="16" t="s">
        <v>364</v>
      </c>
    </row>
  </sheetData>
  <sheetProtection algorithmName="SHA-512" hashValue="5hKgfR1vVvhqcBXQowE3oROUw2zzGNvEdLwpaNbhrAAOGxZKXcH9AvFS2lgGIcDg9rQiPES+T+KKq5Bk3RDLRw==" saltValue="PtS/cnGTWPsbBoxVPX53tw==" spinCount="100000" sheet="1" objects="1" scenario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2020-04-06T10:52:44Z</dcterms:modified>
</cp:coreProperties>
</file>