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Лист1!$A$1:$H$256</definedName>
  </definedNames>
  <calcPr calcId="162913"/>
</workbook>
</file>

<file path=xl/calcChain.xml><?xml version="1.0" encoding="utf-8"?>
<calcChain xmlns="http://schemas.openxmlformats.org/spreadsheetml/2006/main">
  <c r="D231" i="1" l="1"/>
  <c r="D15" i="1"/>
  <c r="D14" i="1"/>
  <c r="D13" i="1"/>
  <c r="E165" i="1" l="1"/>
  <c r="D94" i="1"/>
  <c r="E115" i="1"/>
  <c r="D11" i="1" l="1"/>
  <c r="D10" i="1"/>
  <c r="D9" i="1"/>
  <c r="D92" i="1" l="1"/>
  <c r="D106" i="1" l="1"/>
  <c r="D150" i="1" l="1"/>
  <c r="E153" i="1" l="1"/>
  <c r="D156" i="1" s="1"/>
  <c r="D82" i="1" l="1"/>
  <c r="E68" i="1"/>
  <c r="E62" i="1"/>
  <c r="E29" i="1" l="1"/>
  <c r="D23" i="1"/>
  <c r="E173" i="1" l="1"/>
  <c r="D70" i="1" l="1"/>
  <c r="D66" i="1"/>
  <c r="D64" i="1"/>
  <c r="D60" i="1"/>
  <c r="D32" i="1"/>
  <c r="D28" i="1"/>
  <c r="D152" i="1" l="1"/>
  <c r="D72" i="1" l="1"/>
  <c r="D84" i="1" l="1"/>
  <c r="D88" i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6" i="1"/>
  <c r="D142" i="1"/>
  <c r="D138" i="1"/>
  <c r="D134" i="1"/>
  <c r="D130" i="1"/>
  <c r="D126" i="1"/>
  <c r="D122" i="1"/>
  <c r="D118" i="1"/>
  <c r="D114" i="1"/>
  <c r="D110" i="1"/>
  <c r="D102" i="1"/>
  <c r="D98" i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<sst xmlns="http://schemas.openxmlformats.org/spreadsheetml/2006/main" count="916" uniqueCount="368">
  <si>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</si>
  <si>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</si>
  <si>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</si>
  <si>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</si>
  <si>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</si>
  <si>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</si>
  <si>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</si>
  <si>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</si>
  <si>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</si>
  <si>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</si>
  <si>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</si>
  <si>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</si>
  <si>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</si>
  <si>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</si>
  <si>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</si>
  <si>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</si>
  <si>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</si>
  <si>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</si>
  <si>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</si>
  <si>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</si>
  <si>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</si>
  <si>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</si>
  <si>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</si>
  <si>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</si>
  <si>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</si>
  <si>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</si>
  <si>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</si>
  <si>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</si>
  <si>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</si>
  <si>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</si>
  <si>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</si>
  <si>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</si>
  <si>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</si>
  <si>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</si>
  <si>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</si>
  <si>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</si>
  <si>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</si>
  <si>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</si>
  <si>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</si>
  <si>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</si>
  <si>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</si>
  <si>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</si>
  <si>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</si>
  <si>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</si>
  <si>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</si>
  <si>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</si>
  <si>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</si>
  <si>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</si>
  <si>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</si>
  <si>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</si>
  <si>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</si>
  <si>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</si>
  <si>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</si>
  <si>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</si>
  <si>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</si>
  <si>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</si>
  <si>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</si>
  <si>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</si>
  <si>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</si>
  <si>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</si>
  <si>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</si>
  <si>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</si>
  <si>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</si>
  <si>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</si>
  <si>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</si>
  <si>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</si>
  <si>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</si>
  <si>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</si>
  <si>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</si>
  <si>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</si>
  <si>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</si>
  <si>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</si>
  <si>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</si>
  <si>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</si>
  <si>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</si>
  <si>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</si>
  <si>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</si>
  <si>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</si>
  <si>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</si>
  <si>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</si>
  <si>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</si>
  <si>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</si>
  <si>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</si>
  <si>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</si>
  <si>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</si>
  <si>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</si>
  <si>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</si>
  <si>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</si>
  <si>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</si>
  <si>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</si>
  <si>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</si>
  <si>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</si>
  <si>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</si>
  <si>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</si>
  <si>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</si>
  <si>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</si>
  <si>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</si>
  <si>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</si>
  <si>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</si>
  <si>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</si>
  <si>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</si>
  <si>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</si>
  <si>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</si>
  <si>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</si>
  <si>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</si>
  <si>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</si>
  <si>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</si>
  <si>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</si>
  <si>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</si>
  <si>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</si>
  <si>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</si>
  <si>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</si>
  <si>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</si>
  <si>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</si>
  <si>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</si>
  <si>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</si>
  <si>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</si>
  <si>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</si>
  <si>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</si>
  <si>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</si>
  <si>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</si>
  <si>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</si>
  <si>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</si>
  <si>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</si>
  <si>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</si>
  <si>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</si>
  <si>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</si>
  <si>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</si>
  <si>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</si>
  <si>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</si>
  <si>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</si>
  <si>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</si>
  <si>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</si>
  <si>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</si>
  <si>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</si>
  <si>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</si>
  <si>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</si>
  <si>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</si>
  <si>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</si>
  <si>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</si>
  <si>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</si>
  <si>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</si>
  <si>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</si>
  <si>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</si>
  <si>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</si>
  <si>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</si>
  <si>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</si>
  <si>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</si>
  <si>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</si>
  <si>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</si>
  <si>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</si>
  <si>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</si>
  <si>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</si>
  <si>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</si>
  <si>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</si>
  <si>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</si>
  <si>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</si>
  <si>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</si>
  <si>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</si>
  <si>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</si>
  <si>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</si>
  <si>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</si>
  <si>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</si>
  <si>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</si>
  <si>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</si>
  <si>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</si>
  <si>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</si>
  <si>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</si>
  <si>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</si>
  <si>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</si>
  <si>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</si>
  <si>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</si>
  <si>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</si>
  <si>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</si>
  <si>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</si>
  <si>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</si>
  <si>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</si>
  <si>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</si>
  <si>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</si>
  <si>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</si>
  <si>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</si>
  <si>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</si>
  <si>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</si>
  <si>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</si>
  <si>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</si>
  <si>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</si>
  <si>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</si>
  <si>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</si>
  <si>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</si>
  <si>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</si>
  <si>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</si>
  <si>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</si>
  <si>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</si>
  <si>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</si>
  <si>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</si>
  <si>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</si>
  <si>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</si>
  <si>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</si>
  <si>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</si>
  <si>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</si>
  <si>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</si>
  <si>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</si>
  <si>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</si>
  <si>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</si>
  <si>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</si>
  <si>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</si>
  <si>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</si>
  <si>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</si>
  <si>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</si>
  <si>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</si>
  <si>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</si>
  <si>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</si>
  <si>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</si>
  <si>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</si>
  <si>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</si>
  <si>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</si>
  <si>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</si>
  <si>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</si>
  <si>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</si>
  <si>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</si>
  <si>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</si>
  <si>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</si>
  <si>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</si>
  <si>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</si>
  <si>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</si>
  <si>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</si>
  <si>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</si>
  <si>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</si>
  <si>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24.13.1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</si>
  <si>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</si>
  <si>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</si>
  <si>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</si>
  <si>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</si>
  <si>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</si>
  <si>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</si>
  <si>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</si>
  <si>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</si>
  <si>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</si>
  <si>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</si>
  <si>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</si>
  <si>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</si>
  <si>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</si>
  <si>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</si>
  <si>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</si>
  <si>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</si>
  <si>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</si>
  <si>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</si>
  <si>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</si>
  <si>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</si>
  <si>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</si>
  <si>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</si>
  <si>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</si>
  <si>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</si>
  <si>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</si>
  <si>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</si>
  <si>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</si>
  <si>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</si>
  <si>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</si>
  <si>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</si>
  <si>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</si>
  <si>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</si>
  <si>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</si>
  <si>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</si>
  <si>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</si>
  <si>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</si>
  <si>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</si>
  <si>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</si>
  <si>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</si>
  <si>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</si>
  <si>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</si>
  <si>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</si>
  <si>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</si>
  <si>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</si>
  <si>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</si>
  <si>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</si>
  <si>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</si>
  <si>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</si>
  <si>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</si>
  <si>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</si>
  <si>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</si>
  <si>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</si>
  <si>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</si>
  <si>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</si>
  <si>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</si>
  <si>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</si>
  <si>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</si>
  <si>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</si>
  <si>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</si>
  <si>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</si>
  <si>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</si>
  <si>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</si>
  <si>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</si>
  <si>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</si>
  <si>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</si>
  <si>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</si>
  <si>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</si>
  <si>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</si>
  <si>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</si>
  <si>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</si>
  <si>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</si>
  <si>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</si>
  <si>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</si>
  <si>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</si>
  <si>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</si>
  <si>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</si>
  <si>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</si>
  <si>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</si>
  <si>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</si>
  <si>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</si>
  <si>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</si>
  <si>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</si>
  <si>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</si>
  <si>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</si>
  <si>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</si>
  <si>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</si>
  <si>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</si>
  <si>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</si>
  <si>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</si>
  <si>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</si>
  <si>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</si>
  <si>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</si>
  <si>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</si>
  <si>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</si>
  <si>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</si>
  <si>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</si>
  <si>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</si>
  <si>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</si>
  <si>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</si>
  <si>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</si>
  <si>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</si>
  <si>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</si>
  <si>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</si>
  <si>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</si>
  <si>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</si>
  <si>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</si>
  <si>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</si>
  <si>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</si>
  <si>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</si>
  <si>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</si>
  <si>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</si>
  <si>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</si>
  <si>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</si>
  <si>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</si>
  <si>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</si>
  <si>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</si>
  <si>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</si>
  <si>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</si>
  <si>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</si>
  <si>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</si>
  <si>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</si>
  <si>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</si>
  <si>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</si>
  <si>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</si>
  <si>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</si>
  <si>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</si>
  <si>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</si>
  <si>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</si>
  <si>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</si>
  <si>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Ремонт и обслуживание кол.приборов учёта холодной воды,поверка ОПУ холодной воды</t>
  </si>
  <si>
    <t>ежемесячно, 1 раз в 4 года</t>
  </si>
  <si>
    <t>экономист</t>
  </si>
  <si>
    <t>тариф</t>
  </si>
  <si>
    <t>шт</t>
  </si>
  <si>
    <t>Мехуборка (асфальт) в зимний период</t>
  </si>
  <si>
    <t>Отчет об исполнении управляющей организацией ООО "ГУК "Привокзальная"договора оказания услуг выполнения работ за 2019 год                                                       по дому №1  ул. Гагарина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</si>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</sst>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-53463.559678422665</v>
          </cell>
        </row>
        <row r="25">
          <cell r="D25">
            <v>61595.56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R4">
            <v>1565.3</v>
          </cell>
        </row>
        <row r="39">
          <cell r="GR39">
            <v>0.16092799999999999</v>
          </cell>
        </row>
        <row r="43">
          <cell r="GR43">
            <v>0.10643</v>
          </cell>
        </row>
        <row r="101">
          <cell r="GR101">
            <v>1.2254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2">
          <cell r="I12">
            <v>0</v>
          </cell>
          <cell r="P12">
            <v>12303.72</v>
          </cell>
          <cell r="U12">
            <v>13959.99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R123">
            <v>86631.841560000001</v>
          </cell>
        </row>
        <row r="124">
          <cell r="GR124">
            <v>98259.528602399965</v>
          </cell>
        </row>
        <row r="125">
          <cell r="GR125">
            <v>23017.423439999999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60" zoomScaleNormal="80" workbookViewId="0"/>
  </sheetViews>
  <sheetFormatPr defaultRowHeight="15.75" x14ac:dyDescent="0.25"/>
  <cols>
    <col min="1" max="1" width="9.140625" style="25"/>
    <col min="2" max="2" width="62.42578125" style="22" customWidth="1"/>
    <col min="3" max="3" width="24.28515625" style="22" customWidth="1"/>
    <col min="4" max="4" width="62.7109375" style="22" customWidth="1"/>
    <col min="5" max="5" width="21.140625" style="22" hidden="1" customWidth="1"/>
    <col min="6" max="6" width="17.85546875" style="22" hidden="1" customWidth="1"/>
    <col min="7" max="7" width="18.7109375" style="22" hidden="1" customWidth="1"/>
    <col min="8" max="8" width="9.140625" style="22" hidden="1" customWidth="1"/>
    <col min="9" max="11" width="0" style="22" hidden="1" customWidth="1"/>
    <col min="12" max="22" width="9.140625" style="22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2" t="s">
        <v>0</v>
      </c>
    </row>
    <row r="2" spans="1:22" s="5" customFormat="1" ht="33.75" customHeight="1" x14ac:dyDescent="0.25">
      <c r="A2" s="26" t="s">
        <v>364</v>
      </c>
      <c r="B2" s="26"/>
      <c r="C2" s="26"/>
      <c r="D2" s="26"/>
      <c r="E2" s="22">
        <v>1565.3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365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366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367</v>
      </c>
    </row>
    <row r="8" spans="1:22" ht="42.75" customHeight="1" x14ac:dyDescent="0.25">
      <c r="A8" s="23" t="s">
        <v>12</v>
      </c>
      <c r="B8" s="23"/>
      <c r="C8" s="23"/>
      <c r="D8" s="23"/>
    </row>
    <row r="9" spans="1:22" x14ac:dyDescent="0.25">
      <c r="A9" s="6" t="s">
        <v>13</v>
      </c>
      <c r="B9" s="1" t="s">
        <v>14</v>
      </c>
      <c r="C9" s="1" t="s">
        <v>15</v>
      </c>
      <c r="D9" s="20">
        <f>[1]Лист1!$D$23</f>
        <v>0</v>
      </c>
      <c r="E9" s="22" t="s">
        <v>360</v>
      </c>
    </row>
    <row r="10" spans="1:22" ht="31.5" x14ac:dyDescent="0.25">
      <c r="A10" s="6" t="s">
        <v>16</v>
      </c>
      <c r="B10" s="1" t="s">
        <v>17</v>
      </c>
      <c r="C10" s="1" t="s">
        <v>15</v>
      </c>
      <c r="D10" s="20">
        <f>[1]Лист1!$D$24</f>
        <v>-53463.559678422665</v>
      </c>
      <c r="E10" s="22" t="s">
        <v>360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7">
        <f>[1]Лист1!$D$25</f>
        <v>61595.56</v>
      </c>
      <c r="E11" s="22" t="s">
        <v>360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0">
        <f>D13+D14+D15</f>
        <v>207908.79360239994</v>
      </c>
      <c r="E12" s="22" t="s">
        <v>361</v>
      </c>
    </row>
    <row r="13" spans="1:22" x14ac:dyDescent="0.25">
      <c r="A13" s="6" t="s">
        <v>22</v>
      </c>
      <c r="B13" s="28" t="s">
        <v>23</v>
      </c>
      <c r="C13" s="1" t="s">
        <v>15</v>
      </c>
      <c r="D13" s="20">
        <f>'[4]ГУК 2019'!$GR$124</f>
        <v>98259.528602399965</v>
      </c>
      <c r="E13" s="22" t="s">
        <v>361</v>
      </c>
    </row>
    <row r="14" spans="1:22" x14ac:dyDescent="0.25">
      <c r="A14" s="6" t="s">
        <v>24</v>
      </c>
      <c r="B14" s="28" t="s">
        <v>25</v>
      </c>
      <c r="C14" s="1" t="s">
        <v>15</v>
      </c>
      <c r="D14" s="20">
        <f>'[4]ГУК 2019'!$GR$123</f>
        <v>86631.841560000001</v>
      </c>
      <c r="E14" s="22" t="s">
        <v>361</v>
      </c>
    </row>
    <row r="15" spans="1:22" x14ac:dyDescent="0.25">
      <c r="A15" s="6" t="s">
        <v>26</v>
      </c>
      <c r="B15" s="28" t="s">
        <v>27</v>
      </c>
      <c r="C15" s="1" t="s">
        <v>15</v>
      </c>
      <c r="D15" s="20">
        <f>'[4]ГУК 2019'!$GR$125</f>
        <v>23017.423439999999</v>
      </c>
      <c r="E15" s="22" t="s">
        <v>361</v>
      </c>
    </row>
    <row r="16" spans="1:22" x14ac:dyDescent="0.25">
      <c r="A16" s="28" t="s">
        <v>28</v>
      </c>
      <c r="B16" s="28" t="s">
        <v>29</v>
      </c>
      <c r="C16" s="28" t="s">
        <v>15</v>
      </c>
      <c r="D16" s="19">
        <f>D17</f>
        <v>165658.38360239993</v>
      </c>
      <c r="E16" s="22">
        <v>130920.43</v>
      </c>
    </row>
    <row r="17" spans="1:22" ht="31.5" x14ac:dyDescent="0.25">
      <c r="A17" s="28" t="s">
        <v>30</v>
      </c>
      <c r="B17" s="28" t="s">
        <v>31</v>
      </c>
      <c r="C17" s="28" t="s">
        <v>15</v>
      </c>
      <c r="D17" s="19">
        <f>D12-D25+D236+D252</f>
        <v>165658.38360239993</v>
      </c>
      <c r="E17" s="22" t="s">
        <v>360</v>
      </c>
    </row>
    <row r="18" spans="1:22" ht="31.5" x14ac:dyDescent="0.25">
      <c r="A18" s="28" t="s">
        <v>32</v>
      </c>
      <c r="B18" s="28" t="s">
        <v>33</v>
      </c>
      <c r="C18" s="28" t="s">
        <v>15</v>
      </c>
      <c r="D18" s="19">
        <v>0</v>
      </c>
    </row>
    <row r="19" spans="1:22" x14ac:dyDescent="0.25">
      <c r="A19" s="28" t="s">
        <v>34</v>
      </c>
      <c r="B19" s="28" t="s">
        <v>35</v>
      </c>
      <c r="C19" s="28" t="s">
        <v>15</v>
      </c>
      <c r="D19" s="19">
        <v>0</v>
      </c>
    </row>
    <row r="20" spans="1:22" x14ac:dyDescent="0.25">
      <c r="A20" s="28" t="s">
        <v>36</v>
      </c>
      <c r="B20" s="28" t="s">
        <v>37</v>
      </c>
      <c r="C20" s="28" t="s">
        <v>15</v>
      </c>
      <c r="D20" s="19">
        <v>0</v>
      </c>
      <c r="E20" s="22" t="s">
        <v>360</v>
      </c>
    </row>
    <row r="21" spans="1:22" x14ac:dyDescent="0.25">
      <c r="A21" s="28" t="s">
        <v>38</v>
      </c>
      <c r="B21" s="28" t="s">
        <v>39</v>
      </c>
      <c r="C21" s="28" t="s">
        <v>15</v>
      </c>
      <c r="D21" s="19">
        <v>0</v>
      </c>
      <c r="E21" s="22" t="s">
        <v>360</v>
      </c>
    </row>
    <row r="22" spans="1:22" x14ac:dyDescent="0.25">
      <c r="A22" s="28" t="s">
        <v>40</v>
      </c>
      <c r="B22" s="28" t="s">
        <v>41</v>
      </c>
      <c r="C22" s="28" t="s">
        <v>15</v>
      </c>
      <c r="D22" s="19">
        <f>D16+D10+D9</f>
        <v>112194.82392397727</v>
      </c>
      <c r="E22" s="22" t="s">
        <v>360</v>
      </c>
    </row>
    <row r="23" spans="1:22" x14ac:dyDescent="0.25">
      <c r="A23" s="28" t="s">
        <v>42</v>
      </c>
      <c r="B23" s="28" t="s">
        <v>43</v>
      </c>
      <c r="C23" s="28" t="s">
        <v>15</v>
      </c>
      <c r="D23" s="19">
        <f>'[3]2018 непоср.'!$I$12</f>
        <v>0</v>
      </c>
      <c r="E23" s="22" t="s">
        <v>360</v>
      </c>
    </row>
    <row r="24" spans="1:22" x14ac:dyDescent="0.25">
      <c r="A24" s="28" t="s">
        <v>44</v>
      </c>
      <c r="B24" s="28" t="s">
        <v>45</v>
      </c>
      <c r="C24" s="28" t="s">
        <v>15</v>
      </c>
      <c r="D24" s="19">
        <f>D22-D231</f>
        <v>-742.38524482274079</v>
      </c>
      <c r="E24" s="22" t="s">
        <v>360</v>
      </c>
    </row>
    <row r="25" spans="1:22" x14ac:dyDescent="0.25">
      <c r="A25" s="28" t="s">
        <v>46</v>
      </c>
      <c r="B25" s="28" t="s">
        <v>47</v>
      </c>
      <c r="C25" s="28" t="s">
        <v>15</v>
      </c>
      <c r="D25" s="29">
        <v>68053.53</v>
      </c>
      <c r="E25" s="22" t="s">
        <v>360</v>
      </c>
    </row>
    <row r="26" spans="1:22" ht="35.25" customHeight="1" x14ac:dyDescent="0.25">
      <c r="A26" s="23" t="s">
        <v>48</v>
      </c>
      <c r="B26" s="23"/>
      <c r="C26" s="23"/>
      <c r="D26" s="23"/>
    </row>
    <row r="27" spans="1:22" s="5" customFormat="1" ht="31.5" x14ac:dyDescent="0.25">
      <c r="A27" s="21" t="s">
        <v>49</v>
      </c>
      <c r="B27" s="3" t="s">
        <v>50</v>
      </c>
      <c r="C27" s="3" t="s">
        <v>7</v>
      </c>
      <c r="D27" s="3" t="s">
        <v>51</v>
      </c>
      <c r="E27" s="2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E29</f>
        <v>13959.99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30">
        <f>'[3]2018 непоср.'!$U$12</f>
        <v>13959.99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8.9184118060435704</v>
      </c>
    </row>
    <row r="33" spans="1:22" s="5" customFormat="1" ht="31.5" x14ac:dyDescent="0.25">
      <c r="A33" s="21" t="s">
        <v>64</v>
      </c>
      <c r="B33" s="3" t="s">
        <v>50</v>
      </c>
      <c r="C33" s="3" t="s">
        <v>7</v>
      </c>
      <c r="D33" s="3" t="s">
        <v>65</v>
      </c>
      <c r="E33" s="22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20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2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2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2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20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2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2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2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1" t="s">
        <v>103</v>
      </c>
      <c r="B59" s="3" t="s">
        <v>50</v>
      </c>
      <c r="C59" s="3" t="s">
        <v>7</v>
      </c>
      <c r="D59" s="3" t="s">
        <v>104</v>
      </c>
      <c r="E59" s="2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E62</f>
        <v>12303.72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30">
        <f>'[3]2018 непоср.'!$P$12</f>
        <v>12303.72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7.8602951510892476</v>
      </c>
    </row>
    <row r="65" spans="1:22" s="5" customFormat="1" ht="31.5" x14ac:dyDescent="0.25">
      <c r="A65" s="21" t="s">
        <v>113</v>
      </c>
      <c r="B65" s="3" t="s">
        <v>50</v>
      </c>
      <c r="C65" s="3" t="s">
        <v>7</v>
      </c>
      <c r="D65" s="3" t="s">
        <v>114</v>
      </c>
      <c r="E65" s="2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7">
        <f>E68</f>
        <v>23017.423439999999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31">
        <f>'[2]гук(2016)'!$GR$101*12*'[2]гук(2016)'!$GR$4</f>
        <v>23017.423439999999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14.704799999999999</v>
      </c>
    </row>
    <row r="71" spans="1:22" s="5" customFormat="1" ht="31.5" x14ac:dyDescent="0.25">
      <c r="A71" s="21" t="s">
        <v>121</v>
      </c>
      <c r="B71" s="3" t="s">
        <v>50</v>
      </c>
      <c r="C71" s="3" t="s">
        <v>7</v>
      </c>
      <c r="D71" s="3" t="s">
        <v>122</v>
      </c>
      <c r="E71" s="22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">
        <f>E73</f>
        <v>6817.99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6817.99</v>
      </c>
      <c r="F73" s="15"/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4.3557081709576435</v>
      </c>
    </row>
    <row r="77" spans="1:22" s="5" customFormat="1" ht="31.5" x14ac:dyDescent="0.25">
      <c r="A77" s="21" t="s">
        <v>128</v>
      </c>
      <c r="B77" s="3" t="s">
        <v>50</v>
      </c>
      <c r="C77" s="3" t="s">
        <v>7</v>
      </c>
      <c r="D77" s="3" t="s">
        <v>129</v>
      </c>
      <c r="E77" s="16">
        <v>1422.41</v>
      </c>
      <c r="F77" s="17">
        <v>24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1422.41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362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59.267083333333339</v>
      </c>
    </row>
    <row r="83" spans="1:22" s="5" customFormat="1" ht="47.25" x14ac:dyDescent="0.25">
      <c r="A83" s="21" t="s">
        <v>137</v>
      </c>
      <c r="B83" s="3" t="s">
        <v>50</v>
      </c>
      <c r="C83" s="3" t="s">
        <v>7</v>
      </c>
      <c r="D83" s="3" t="s">
        <v>138</v>
      </c>
      <c r="E83" s="22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138.35</v>
      </c>
      <c r="F84" s="1">
        <v>256.2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22">
        <v>0</v>
      </c>
      <c r="F85" s="24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4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x14ac:dyDescent="0.25">
      <c r="A88" s="6" t="s">
        <v>146</v>
      </c>
      <c r="B88" s="1" t="s">
        <v>63</v>
      </c>
      <c r="C88" s="1" t="s">
        <v>15</v>
      </c>
      <c r="D88" s="8">
        <f>E85/F84</f>
        <v>0</v>
      </c>
      <c r="F88" s="1"/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5">
        <v>138.35</v>
      </c>
      <c r="F89" s="7">
        <v>361.7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0.38249930881946365</v>
      </c>
    </row>
    <row r="93" spans="1:22" s="5" customFormat="1" ht="63" x14ac:dyDescent="0.25">
      <c r="A93" s="21" t="s">
        <v>153</v>
      </c>
      <c r="B93" s="3" t="s">
        <v>50</v>
      </c>
      <c r="C93" s="3" t="s">
        <v>7</v>
      </c>
      <c r="D93" s="3" t="s">
        <v>154</v>
      </c>
      <c r="E93" s="22"/>
      <c r="F93" s="2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E95+E99+E107+E111+E115+E119+E123+E127+E131+E135+E139+E143+E147+E103</f>
        <v>11862.590000000002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5">
        <v>0</v>
      </c>
      <c r="F95" s="15"/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6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6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6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5">
        <v>0</v>
      </c>
      <c r="F99" s="15"/>
    </row>
    <row r="100" spans="1:6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6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6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6" ht="31.5" x14ac:dyDescent="0.25">
      <c r="A103" s="6"/>
      <c r="B103" s="1" t="s">
        <v>55</v>
      </c>
      <c r="C103" s="1" t="s">
        <v>7</v>
      </c>
      <c r="D103" s="8" t="s">
        <v>363</v>
      </c>
      <c r="E103" s="22">
        <v>1361.03</v>
      </c>
    </row>
    <row r="104" spans="1:6" x14ac:dyDescent="0.25">
      <c r="A104" s="6"/>
      <c r="B104" s="1" t="s">
        <v>58</v>
      </c>
      <c r="C104" s="1" t="s">
        <v>7</v>
      </c>
      <c r="D104" s="8" t="s">
        <v>112</v>
      </c>
    </row>
    <row r="105" spans="1:6" x14ac:dyDescent="0.25">
      <c r="A105" s="6"/>
      <c r="B105" s="1" t="s">
        <v>3</v>
      </c>
      <c r="C105" s="1" t="s">
        <v>7</v>
      </c>
      <c r="D105" s="8" t="s">
        <v>61</v>
      </c>
    </row>
    <row r="106" spans="1:6" x14ac:dyDescent="0.25">
      <c r="A106" s="6"/>
      <c r="B106" s="1" t="s">
        <v>63</v>
      </c>
      <c r="C106" s="1" t="s">
        <v>15</v>
      </c>
      <c r="D106" s="8">
        <f>E103/E2</f>
        <v>0.86950105411103307</v>
      </c>
    </row>
    <row r="107" spans="1:6" ht="31.5" x14ac:dyDescent="0.25">
      <c r="A107" s="6" t="s">
        <v>167</v>
      </c>
      <c r="B107" s="1" t="s">
        <v>55</v>
      </c>
      <c r="C107" s="1" t="s">
        <v>7</v>
      </c>
      <c r="D107" s="1" t="s">
        <v>168</v>
      </c>
      <c r="E107" s="15">
        <v>551.29999999999995</v>
      </c>
      <c r="F107" s="15"/>
    </row>
    <row r="108" spans="1:6" x14ac:dyDescent="0.25">
      <c r="A108" s="6" t="s">
        <v>169</v>
      </c>
      <c r="B108" s="1" t="s">
        <v>58</v>
      </c>
      <c r="C108" s="1" t="s">
        <v>7</v>
      </c>
      <c r="D108" s="1" t="s">
        <v>170</v>
      </c>
    </row>
    <row r="109" spans="1:6" x14ac:dyDescent="0.25">
      <c r="A109" s="6" t="s">
        <v>171</v>
      </c>
      <c r="B109" s="1" t="s">
        <v>3</v>
      </c>
      <c r="C109" s="1" t="s">
        <v>7</v>
      </c>
      <c r="D109" s="1" t="s">
        <v>61</v>
      </c>
    </row>
    <row r="110" spans="1:6" x14ac:dyDescent="0.25">
      <c r="A110" s="6" t="s">
        <v>172</v>
      </c>
      <c r="B110" s="1" t="s">
        <v>63</v>
      </c>
      <c r="C110" s="1" t="s">
        <v>15</v>
      </c>
      <c r="D110" s="8">
        <f>E107/E2</f>
        <v>0.35220085606592982</v>
      </c>
    </row>
    <row r="111" spans="1:6" ht="31.5" x14ac:dyDescent="0.25">
      <c r="A111" s="6" t="s">
        <v>173</v>
      </c>
      <c r="B111" s="1" t="s">
        <v>55</v>
      </c>
      <c r="C111" s="1" t="s">
        <v>7</v>
      </c>
      <c r="D111" s="1" t="s">
        <v>174</v>
      </c>
      <c r="E111" s="15">
        <v>4047.83</v>
      </c>
      <c r="F111" s="15"/>
    </row>
    <row r="112" spans="1:6" x14ac:dyDescent="0.25">
      <c r="A112" s="6" t="s">
        <v>175</v>
      </c>
      <c r="B112" s="1" t="s">
        <v>58</v>
      </c>
      <c r="C112" s="1" t="s">
        <v>7</v>
      </c>
      <c r="D112" s="1" t="s">
        <v>83</v>
      </c>
    </row>
    <row r="113" spans="1:6" x14ac:dyDescent="0.25">
      <c r="A113" s="6" t="s">
        <v>176</v>
      </c>
      <c r="B113" s="1" t="s">
        <v>3</v>
      </c>
      <c r="C113" s="1" t="s">
        <v>7</v>
      </c>
      <c r="D113" s="1" t="s">
        <v>61</v>
      </c>
    </row>
    <row r="114" spans="1:6" x14ac:dyDescent="0.25">
      <c r="A114" s="6" t="s">
        <v>177</v>
      </c>
      <c r="B114" s="1" t="s">
        <v>63</v>
      </c>
      <c r="C114" s="1" t="s">
        <v>15</v>
      </c>
      <c r="D114" s="8">
        <f>E111/E2</f>
        <v>2.585977128984859</v>
      </c>
    </row>
    <row r="115" spans="1:6" ht="47.25" x14ac:dyDescent="0.25">
      <c r="A115" s="6" t="s">
        <v>178</v>
      </c>
      <c r="B115" s="1" t="s">
        <v>55</v>
      </c>
      <c r="C115" s="1" t="s">
        <v>7</v>
      </c>
      <c r="D115" s="1" t="s">
        <v>179</v>
      </c>
      <c r="E115" s="15">
        <f>173.97+1659.46</f>
        <v>1833.43</v>
      </c>
      <c r="F115" s="15"/>
    </row>
    <row r="116" spans="1:6" x14ac:dyDescent="0.25">
      <c r="A116" s="6" t="s">
        <v>180</v>
      </c>
      <c r="B116" s="1" t="s">
        <v>58</v>
      </c>
      <c r="C116" s="1" t="s">
        <v>7</v>
      </c>
      <c r="D116" s="1" t="s">
        <v>181</v>
      </c>
    </row>
    <row r="117" spans="1:6" x14ac:dyDescent="0.25">
      <c r="A117" s="6" t="s">
        <v>182</v>
      </c>
      <c r="B117" s="1" t="s">
        <v>3</v>
      </c>
      <c r="C117" s="1" t="s">
        <v>7</v>
      </c>
      <c r="D117" s="1" t="s">
        <v>61</v>
      </c>
    </row>
    <row r="118" spans="1:6" x14ac:dyDescent="0.25">
      <c r="A118" s="6" t="s">
        <v>183</v>
      </c>
      <c r="B118" s="1" t="s">
        <v>63</v>
      </c>
      <c r="C118" s="1" t="s">
        <v>15</v>
      </c>
      <c r="D118" s="8">
        <f>E115/E2</f>
        <v>1.1712962371430398</v>
      </c>
    </row>
    <row r="119" spans="1:6" ht="31.5" x14ac:dyDescent="0.25">
      <c r="A119" s="6" t="s">
        <v>184</v>
      </c>
      <c r="B119" s="1" t="s">
        <v>55</v>
      </c>
      <c r="C119" s="1" t="s">
        <v>7</v>
      </c>
      <c r="D119" s="1" t="s">
        <v>185</v>
      </c>
      <c r="E119" s="15">
        <v>2665.71</v>
      </c>
      <c r="F119" s="15"/>
    </row>
    <row r="120" spans="1:6" x14ac:dyDescent="0.25">
      <c r="A120" s="6" t="s">
        <v>186</v>
      </c>
      <c r="B120" s="1" t="s">
        <v>58</v>
      </c>
      <c r="C120" s="1" t="s">
        <v>7</v>
      </c>
      <c r="D120" s="1" t="s">
        <v>77</v>
      </c>
    </row>
    <row r="121" spans="1:6" x14ac:dyDescent="0.25">
      <c r="A121" s="6" t="s">
        <v>187</v>
      </c>
      <c r="B121" s="1" t="s">
        <v>3</v>
      </c>
      <c r="C121" s="1" t="s">
        <v>7</v>
      </c>
      <c r="D121" s="1" t="s">
        <v>61</v>
      </c>
    </row>
    <row r="122" spans="1:6" x14ac:dyDescent="0.25">
      <c r="A122" s="6" t="s">
        <v>188</v>
      </c>
      <c r="B122" s="1" t="s">
        <v>63</v>
      </c>
      <c r="C122" s="1" t="s">
        <v>15</v>
      </c>
      <c r="D122" s="8">
        <f>E119/E2</f>
        <v>1.7030026193062033</v>
      </c>
    </row>
    <row r="123" spans="1:6" ht="31.5" x14ac:dyDescent="0.25">
      <c r="A123" s="6" t="s">
        <v>189</v>
      </c>
      <c r="B123" s="1" t="s">
        <v>55</v>
      </c>
      <c r="C123" s="1" t="s">
        <v>7</v>
      </c>
      <c r="D123" s="1" t="s">
        <v>190</v>
      </c>
      <c r="E123" s="15">
        <v>193.31</v>
      </c>
      <c r="F123" s="15"/>
    </row>
    <row r="124" spans="1:6" x14ac:dyDescent="0.25">
      <c r="A124" s="6" t="s">
        <v>191</v>
      </c>
      <c r="B124" s="1" t="s">
        <v>58</v>
      </c>
      <c r="C124" s="1" t="s">
        <v>7</v>
      </c>
      <c r="D124" s="1" t="s">
        <v>112</v>
      </c>
    </row>
    <row r="125" spans="1:6" x14ac:dyDescent="0.25">
      <c r="A125" s="6" t="s">
        <v>192</v>
      </c>
      <c r="B125" s="1" t="s">
        <v>3</v>
      </c>
      <c r="C125" s="1" t="s">
        <v>7</v>
      </c>
      <c r="D125" s="1" t="s">
        <v>61</v>
      </c>
    </row>
    <row r="126" spans="1:6" x14ac:dyDescent="0.25">
      <c r="A126" s="6" t="s">
        <v>193</v>
      </c>
      <c r="B126" s="1" t="s">
        <v>63</v>
      </c>
      <c r="C126" s="1" t="s">
        <v>15</v>
      </c>
      <c r="D126" s="8">
        <f>E123/E2</f>
        <v>0.12349709320896954</v>
      </c>
    </row>
    <row r="127" spans="1:6" ht="31.5" x14ac:dyDescent="0.25">
      <c r="A127" s="6" t="s">
        <v>194</v>
      </c>
      <c r="B127" s="1" t="s">
        <v>55</v>
      </c>
      <c r="C127" s="1" t="s">
        <v>7</v>
      </c>
      <c r="D127" s="1" t="s">
        <v>195</v>
      </c>
      <c r="E127" s="15">
        <v>141.19</v>
      </c>
      <c r="F127" s="15"/>
    </row>
    <row r="128" spans="1:6" x14ac:dyDescent="0.25">
      <c r="A128" s="6" t="s">
        <v>196</v>
      </c>
      <c r="B128" s="1" t="s">
        <v>58</v>
      </c>
      <c r="C128" s="1" t="s">
        <v>7</v>
      </c>
      <c r="D128" s="1" t="s">
        <v>83</v>
      </c>
    </row>
    <row r="129" spans="1:5" x14ac:dyDescent="0.25">
      <c r="A129" s="6" t="s">
        <v>197</v>
      </c>
      <c r="B129" s="1" t="s">
        <v>3</v>
      </c>
      <c r="C129" s="1" t="s">
        <v>7</v>
      </c>
      <c r="D129" s="1" t="s">
        <v>61</v>
      </c>
    </row>
    <row r="130" spans="1:5" x14ac:dyDescent="0.25">
      <c r="A130" s="6" t="s">
        <v>198</v>
      </c>
      <c r="B130" s="1" t="s">
        <v>63</v>
      </c>
      <c r="C130" s="1" t="s">
        <v>15</v>
      </c>
      <c r="D130" s="8">
        <f>E127/E2</f>
        <v>9.019996166868971E-2</v>
      </c>
    </row>
    <row r="131" spans="1:5" ht="31.5" x14ac:dyDescent="0.25">
      <c r="A131" s="6" t="s">
        <v>199</v>
      </c>
      <c r="B131" s="1" t="s">
        <v>55</v>
      </c>
      <c r="C131" s="1" t="s">
        <v>7</v>
      </c>
      <c r="D131" s="1" t="s">
        <v>200</v>
      </c>
      <c r="E131" s="15">
        <v>1068.79</v>
      </c>
    </row>
    <row r="132" spans="1:5" x14ac:dyDescent="0.25">
      <c r="A132" s="6" t="s">
        <v>201</v>
      </c>
      <c r="B132" s="1" t="s">
        <v>58</v>
      </c>
      <c r="C132" s="1" t="s">
        <v>7</v>
      </c>
      <c r="D132" s="1" t="s">
        <v>77</v>
      </c>
    </row>
    <row r="133" spans="1:5" x14ac:dyDescent="0.25">
      <c r="A133" s="6" t="s">
        <v>202</v>
      </c>
      <c r="B133" s="1" t="s">
        <v>3</v>
      </c>
      <c r="C133" s="1" t="s">
        <v>7</v>
      </c>
      <c r="D133" s="1" t="s">
        <v>61</v>
      </c>
    </row>
    <row r="134" spans="1:5" x14ac:dyDescent="0.25">
      <c r="A134" s="6" t="s">
        <v>203</v>
      </c>
      <c r="B134" s="1" t="s">
        <v>63</v>
      </c>
      <c r="C134" s="1" t="s">
        <v>15</v>
      </c>
      <c r="D134" s="8">
        <f>E131/E2</f>
        <v>0.68280201878234204</v>
      </c>
    </row>
    <row r="135" spans="1:5" ht="31.5" x14ac:dyDescent="0.25">
      <c r="A135" s="6" t="s">
        <v>204</v>
      </c>
      <c r="B135" s="1" t="s">
        <v>55</v>
      </c>
      <c r="C135" s="1" t="s">
        <v>7</v>
      </c>
      <c r="D135" s="8" t="s">
        <v>205</v>
      </c>
      <c r="E135" s="22">
        <v>0</v>
      </c>
    </row>
    <row r="136" spans="1:5" x14ac:dyDescent="0.25">
      <c r="A136" s="6" t="s">
        <v>206</v>
      </c>
      <c r="B136" s="1" t="s">
        <v>58</v>
      </c>
      <c r="C136" s="1" t="s">
        <v>7</v>
      </c>
      <c r="D136" s="8" t="s">
        <v>83</v>
      </c>
    </row>
    <row r="137" spans="1:5" x14ac:dyDescent="0.25">
      <c r="A137" s="6" t="s">
        <v>207</v>
      </c>
      <c r="B137" s="1" t="s">
        <v>3</v>
      </c>
      <c r="C137" s="1" t="s">
        <v>7</v>
      </c>
      <c r="D137" s="8" t="s">
        <v>61</v>
      </c>
    </row>
    <row r="138" spans="1:5" x14ac:dyDescent="0.25">
      <c r="A138" s="6" t="s">
        <v>208</v>
      </c>
      <c r="B138" s="1" t="s">
        <v>63</v>
      </c>
      <c r="C138" s="1" t="s">
        <v>15</v>
      </c>
      <c r="D138" s="8">
        <f>E135/E2</f>
        <v>0</v>
      </c>
    </row>
    <row r="139" spans="1:5" ht="31.5" x14ac:dyDescent="0.25">
      <c r="A139" s="6" t="s">
        <v>209</v>
      </c>
      <c r="B139" s="1" t="s">
        <v>55</v>
      </c>
      <c r="C139" s="1" t="s">
        <v>7</v>
      </c>
      <c r="D139" s="8" t="s">
        <v>210</v>
      </c>
      <c r="E139" s="22">
        <v>0</v>
      </c>
    </row>
    <row r="140" spans="1:5" x14ac:dyDescent="0.25">
      <c r="A140" s="6" t="s">
        <v>211</v>
      </c>
      <c r="B140" s="1" t="s">
        <v>58</v>
      </c>
      <c r="C140" s="1" t="s">
        <v>7</v>
      </c>
      <c r="D140" s="8" t="s">
        <v>112</v>
      </c>
    </row>
    <row r="141" spans="1:5" x14ac:dyDescent="0.25">
      <c r="A141" s="6" t="s">
        <v>212</v>
      </c>
      <c r="B141" s="1" t="s">
        <v>3</v>
      </c>
      <c r="C141" s="1" t="s">
        <v>7</v>
      </c>
      <c r="D141" s="8" t="s">
        <v>61</v>
      </c>
    </row>
    <row r="142" spans="1:5" x14ac:dyDescent="0.25">
      <c r="A142" s="6" t="s">
        <v>213</v>
      </c>
      <c r="B142" s="1" t="s">
        <v>63</v>
      </c>
      <c r="C142" s="1" t="s">
        <v>15</v>
      </c>
      <c r="D142" s="8">
        <f>E139/E2</f>
        <v>0</v>
      </c>
    </row>
    <row r="143" spans="1:5" ht="31.5" x14ac:dyDescent="0.25">
      <c r="A143" s="6" t="s">
        <v>214</v>
      </c>
      <c r="B143" s="1" t="s">
        <v>55</v>
      </c>
      <c r="C143" s="1" t="s">
        <v>7</v>
      </c>
      <c r="D143" s="8" t="s">
        <v>215</v>
      </c>
      <c r="E143" s="22">
        <v>0</v>
      </c>
    </row>
    <row r="144" spans="1:5" x14ac:dyDescent="0.25">
      <c r="A144" s="6" t="s">
        <v>216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217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218</v>
      </c>
      <c r="B146" s="1" t="s">
        <v>63</v>
      </c>
      <c r="C146" s="1" t="s">
        <v>15</v>
      </c>
      <c r="D146" s="8">
        <f>E143/E2</f>
        <v>0</v>
      </c>
    </row>
    <row r="147" spans="1:7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22">
        <v>0</v>
      </c>
      <c r="F147" s="11"/>
      <c r="G147" s="12"/>
    </row>
    <row r="148" spans="1:7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1" t="s">
        <v>224</v>
      </c>
      <c r="B151" s="3" t="s">
        <v>50</v>
      </c>
      <c r="C151" s="3" t="s">
        <v>7</v>
      </c>
      <c r="D151" s="3" t="s">
        <v>225</v>
      </c>
    </row>
    <row r="152" spans="1:7" x14ac:dyDescent="0.25">
      <c r="A152" s="6" t="s">
        <v>226</v>
      </c>
      <c r="B152" s="1" t="s">
        <v>53</v>
      </c>
      <c r="C152" s="1" t="s">
        <v>15</v>
      </c>
      <c r="D152" s="7">
        <f>E153+E157+E161+E165+E169+E173+E177+E181+E185</f>
        <v>21070.1557288</v>
      </c>
    </row>
    <row r="153" spans="1:7" ht="31.5" x14ac:dyDescent="0.25">
      <c r="A153" s="6" t="s">
        <v>227</v>
      </c>
      <c r="B153" s="1" t="s">
        <v>55</v>
      </c>
      <c r="C153" s="1" t="s">
        <v>7</v>
      </c>
      <c r="D153" s="1" t="s">
        <v>358</v>
      </c>
      <c r="E153" s="15">
        <f>('[2]гук(2016)'!$GR$39+'[2]гук(2016)'!$GR$43)*12*'[2]гук(2016)'!$GR$4</f>
        <v>5021.9457287999994</v>
      </c>
      <c r="F153" s="18">
        <v>1</v>
      </c>
    </row>
    <row r="154" spans="1:7" x14ac:dyDescent="0.25">
      <c r="A154" s="6" t="s">
        <v>228</v>
      </c>
      <c r="B154" s="1" t="s">
        <v>58</v>
      </c>
      <c r="C154" s="1" t="s">
        <v>7</v>
      </c>
      <c r="D154" s="1" t="s">
        <v>359</v>
      </c>
    </row>
    <row r="155" spans="1:7" x14ac:dyDescent="0.25">
      <c r="A155" s="6" t="s">
        <v>229</v>
      </c>
      <c r="B155" s="1" t="s">
        <v>3</v>
      </c>
      <c r="C155" s="1" t="s">
        <v>7</v>
      </c>
      <c r="D155" s="1" t="s">
        <v>362</v>
      </c>
    </row>
    <row r="156" spans="1:7" x14ac:dyDescent="0.25">
      <c r="A156" s="6" t="s">
        <v>230</v>
      </c>
      <c r="B156" s="1" t="s">
        <v>63</v>
      </c>
      <c r="C156" s="1" t="s">
        <v>15</v>
      </c>
      <c r="D156" s="8">
        <f>E153/F153</f>
        <v>5021.9457287999994</v>
      </c>
    </row>
    <row r="157" spans="1:7" ht="31.5" x14ac:dyDescent="0.25">
      <c r="A157" s="6" t="s">
        <v>231</v>
      </c>
      <c r="B157" s="1" t="s">
        <v>55</v>
      </c>
      <c r="C157" s="1" t="s">
        <v>7</v>
      </c>
      <c r="D157" s="1" t="s">
        <v>232</v>
      </c>
      <c r="E157" s="22">
        <v>75.58</v>
      </c>
      <c r="F157" s="15"/>
    </row>
    <row r="158" spans="1:7" x14ac:dyDescent="0.25">
      <c r="A158" s="6" t="s">
        <v>233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234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235</v>
      </c>
      <c r="B160" s="1" t="s">
        <v>63</v>
      </c>
      <c r="C160" s="1" t="s">
        <v>15</v>
      </c>
      <c r="D160" s="8">
        <f>E157/E2</f>
        <v>4.8284673864434934E-2</v>
      </c>
    </row>
    <row r="161" spans="1:6" ht="31.5" x14ac:dyDescent="0.25">
      <c r="A161" s="6" t="s">
        <v>236</v>
      </c>
      <c r="B161" s="1" t="s">
        <v>55</v>
      </c>
      <c r="C161" s="1" t="s">
        <v>7</v>
      </c>
      <c r="D161" s="1" t="s">
        <v>237</v>
      </c>
      <c r="E161" s="22">
        <v>0</v>
      </c>
      <c r="F161" s="15"/>
    </row>
    <row r="162" spans="1:6" x14ac:dyDescent="0.25">
      <c r="A162" s="6" t="s">
        <v>238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239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240</v>
      </c>
      <c r="B164" s="1" t="s">
        <v>63</v>
      </c>
      <c r="C164" s="1" t="s">
        <v>15</v>
      </c>
      <c r="D164" s="8">
        <f>E161/E2</f>
        <v>0</v>
      </c>
    </row>
    <row r="165" spans="1:6" ht="31.5" x14ac:dyDescent="0.25">
      <c r="A165" s="6" t="s">
        <v>241</v>
      </c>
      <c r="B165" s="1" t="s">
        <v>55</v>
      </c>
      <c r="C165" s="1" t="s">
        <v>7</v>
      </c>
      <c r="D165" s="1" t="s">
        <v>242</v>
      </c>
      <c r="E165" s="15">
        <f>2520.01+556.54</f>
        <v>3076.55</v>
      </c>
      <c r="F165" s="15"/>
    </row>
    <row r="166" spans="1:6" x14ac:dyDescent="0.25">
      <c r="A166" s="6" t="s">
        <v>243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244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245</v>
      </c>
      <c r="B168" s="1" t="s">
        <v>63</v>
      </c>
      <c r="C168" s="1" t="s">
        <v>15</v>
      </c>
      <c r="D168" s="8">
        <f>E165/E2</f>
        <v>1.9654698779786623</v>
      </c>
    </row>
    <row r="169" spans="1:6" ht="31.5" x14ac:dyDescent="0.25">
      <c r="A169" s="6" t="s">
        <v>246</v>
      </c>
      <c r="B169" s="1" t="s">
        <v>55</v>
      </c>
      <c r="C169" s="1" t="s">
        <v>7</v>
      </c>
      <c r="D169" s="1" t="s">
        <v>247</v>
      </c>
      <c r="E169" s="15">
        <v>882.06</v>
      </c>
      <c r="F169" s="15"/>
    </row>
    <row r="170" spans="1:6" x14ac:dyDescent="0.25">
      <c r="A170" s="6" t="s">
        <v>248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249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250</v>
      </c>
      <c r="B172" s="1" t="s">
        <v>63</v>
      </c>
      <c r="C172" s="1" t="s">
        <v>15</v>
      </c>
      <c r="D172" s="8">
        <f>E169/E2</f>
        <v>0.5635085926020571</v>
      </c>
    </row>
    <row r="173" spans="1:6" ht="31.5" x14ac:dyDescent="0.25">
      <c r="A173" s="6" t="s">
        <v>251</v>
      </c>
      <c r="B173" s="1" t="s">
        <v>55</v>
      </c>
      <c r="C173" s="1" t="s">
        <v>7</v>
      </c>
      <c r="D173" s="1" t="s">
        <v>252</v>
      </c>
      <c r="E173" s="22">
        <f>0</f>
        <v>0</v>
      </c>
    </row>
    <row r="174" spans="1:6" x14ac:dyDescent="0.25">
      <c r="A174" s="6" t="s">
        <v>253</v>
      </c>
      <c r="B174" s="1" t="s">
        <v>58</v>
      </c>
      <c r="C174" s="1" t="s">
        <v>7</v>
      </c>
      <c r="D174" s="1" t="s">
        <v>112</v>
      </c>
    </row>
    <row r="175" spans="1:6" x14ac:dyDescent="0.25">
      <c r="A175" s="6" t="s">
        <v>254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255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256</v>
      </c>
      <c r="B177" s="1" t="s">
        <v>55</v>
      </c>
      <c r="C177" s="1" t="s">
        <v>7</v>
      </c>
      <c r="D177" s="1" t="s">
        <v>257</v>
      </c>
      <c r="E177" s="15">
        <v>5611.75</v>
      </c>
      <c r="F177" s="15"/>
    </row>
    <row r="178" spans="1:6" x14ac:dyDescent="0.25">
      <c r="A178" s="6" t="s">
        <v>258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259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260</v>
      </c>
      <c r="B180" s="1" t="s">
        <v>63</v>
      </c>
      <c r="C180" s="1" t="s">
        <v>15</v>
      </c>
      <c r="D180" s="8">
        <f>E177/E2</f>
        <v>3.5850955088481444</v>
      </c>
    </row>
    <row r="181" spans="1:6" ht="31.5" x14ac:dyDescent="0.25">
      <c r="A181" s="6" t="s">
        <v>261</v>
      </c>
      <c r="B181" s="1" t="s">
        <v>55</v>
      </c>
      <c r="C181" s="1" t="s">
        <v>7</v>
      </c>
      <c r="D181" s="1" t="s">
        <v>262</v>
      </c>
      <c r="E181" s="15">
        <v>6402.27</v>
      </c>
      <c r="F181" s="15"/>
    </row>
    <row r="182" spans="1:6" x14ac:dyDescent="0.25">
      <c r="A182" s="6" t="s">
        <v>263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264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265</v>
      </c>
      <c r="B184" s="1" t="s">
        <v>63</v>
      </c>
      <c r="C184" s="1" t="s">
        <v>15</v>
      </c>
      <c r="D184" s="8">
        <f>E181/E2</f>
        <v>4.0901232990481065</v>
      </c>
    </row>
    <row r="185" spans="1:6" ht="31.5" x14ac:dyDescent="0.25">
      <c r="A185" s="6"/>
      <c r="B185" s="1" t="s">
        <v>55</v>
      </c>
      <c r="C185" s="1" t="s">
        <v>7</v>
      </c>
      <c r="D185" s="8" t="s">
        <v>266</v>
      </c>
      <c r="E185" s="22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1" t="s">
        <v>267</v>
      </c>
      <c r="B189" s="3" t="s">
        <v>50</v>
      </c>
      <c r="C189" s="3" t="s">
        <v>7</v>
      </c>
      <c r="D189" s="3" t="s">
        <v>268</v>
      </c>
    </row>
    <row r="190" spans="1:6" ht="18.75" x14ac:dyDescent="0.25">
      <c r="A190" s="6" t="s">
        <v>269</v>
      </c>
      <c r="B190" s="1" t="s">
        <v>53</v>
      </c>
      <c r="C190" s="1" t="s">
        <v>15</v>
      </c>
      <c r="D190" s="1">
        <f>E191+E195+E199+E203+E207+E211+E215+E219+E223+E227</f>
        <v>22344.58</v>
      </c>
      <c r="F190" s="13"/>
    </row>
    <row r="191" spans="1:6" ht="31.5" x14ac:dyDescent="0.25">
      <c r="A191" s="6" t="s">
        <v>270</v>
      </c>
      <c r="B191" s="1" t="s">
        <v>55</v>
      </c>
      <c r="C191" s="1" t="s">
        <v>7</v>
      </c>
      <c r="D191" s="1" t="s">
        <v>271</v>
      </c>
      <c r="E191" s="22">
        <v>0</v>
      </c>
    </row>
    <row r="192" spans="1:6" x14ac:dyDescent="0.25">
      <c r="A192" s="6" t="s">
        <v>272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273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274</v>
      </c>
      <c r="B194" s="1" t="s">
        <v>63</v>
      </c>
      <c r="C194" s="1" t="s">
        <v>15</v>
      </c>
      <c r="D194" s="1">
        <v>0</v>
      </c>
    </row>
    <row r="195" spans="1:6" ht="31.5" x14ac:dyDescent="0.25">
      <c r="A195" s="6" t="s">
        <v>275</v>
      </c>
      <c r="B195" s="1" t="s">
        <v>55</v>
      </c>
      <c r="C195" s="1" t="s">
        <v>7</v>
      </c>
      <c r="D195" s="1" t="s">
        <v>276</v>
      </c>
      <c r="E195" s="22">
        <v>0</v>
      </c>
    </row>
    <row r="196" spans="1:6" x14ac:dyDescent="0.25">
      <c r="A196" s="6" t="s">
        <v>277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278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279</v>
      </c>
      <c r="B198" s="1" t="s">
        <v>63</v>
      </c>
      <c r="C198" s="1" t="s">
        <v>15</v>
      </c>
      <c r="D198" s="8">
        <f>E195/E2</f>
        <v>0</v>
      </c>
    </row>
    <row r="199" spans="1:6" ht="31.5" x14ac:dyDescent="0.25">
      <c r="A199" s="6" t="s">
        <v>280</v>
      </c>
      <c r="B199" s="1" t="s">
        <v>55</v>
      </c>
      <c r="C199" s="1" t="s">
        <v>7</v>
      </c>
      <c r="D199" s="1" t="s">
        <v>281</v>
      </c>
      <c r="E199" s="22">
        <v>0</v>
      </c>
    </row>
    <row r="200" spans="1:6" x14ac:dyDescent="0.25">
      <c r="A200" s="6" t="s">
        <v>282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283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284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285</v>
      </c>
      <c r="B203" s="1" t="s">
        <v>55</v>
      </c>
      <c r="C203" s="1" t="s">
        <v>7</v>
      </c>
      <c r="D203" s="1" t="s">
        <v>286</v>
      </c>
      <c r="E203" s="22">
        <v>0</v>
      </c>
    </row>
    <row r="204" spans="1:6" x14ac:dyDescent="0.25">
      <c r="A204" s="6" t="s">
        <v>287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288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289</v>
      </c>
      <c r="B206" s="1" t="s">
        <v>63</v>
      </c>
      <c r="C206" s="1" t="s">
        <v>15</v>
      </c>
      <c r="D206" s="1">
        <v>0</v>
      </c>
    </row>
    <row r="207" spans="1:6" ht="31.5" x14ac:dyDescent="0.25">
      <c r="A207" s="6" t="s">
        <v>290</v>
      </c>
      <c r="B207" s="1" t="s">
        <v>55</v>
      </c>
      <c r="C207" s="1" t="s">
        <v>7</v>
      </c>
      <c r="D207" s="1" t="s">
        <v>291</v>
      </c>
      <c r="E207" s="22">
        <v>22344.58</v>
      </c>
      <c r="F207" s="15"/>
    </row>
    <row r="208" spans="1:6" x14ac:dyDescent="0.25">
      <c r="A208" s="6" t="s">
        <v>292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293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294</v>
      </c>
      <c r="B210" s="1" t="s">
        <v>63</v>
      </c>
      <c r="C210" s="1" t="s">
        <v>15</v>
      </c>
      <c r="D210" s="8">
        <f>E207/E2</f>
        <v>14.274950488724208</v>
      </c>
    </row>
    <row r="211" spans="1:6" ht="31.5" x14ac:dyDescent="0.25">
      <c r="A211" s="6" t="s">
        <v>295</v>
      </c>
      <c r="B211" s="1" t="s">
        <v>55</v>
      </c>
      <c r="C211" s="1" t="s">
        <v>7</v>
      </c>
      <c r="D211" s="1" t="s">
        <v>296</v>
      </c>
      <c r="E211" s="22">
        <v>0</v>
      </c>
    </row>
    <row r="212" spans="1:6" x14ac:dyDescent="0.25">
      <c r="A212" s="6" t="s">
        <v>297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298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299</v>
      </c>
      <c r="B214" s="1" t="s">
        <v>63</v>
      </c>
      <c r="C214" s="1" t="s">
        <v>15</v>
      </c>
      <c r="D214" s="8">
        <f>E211/E2</f>
        <v>0</v>
      </c>
    </row>
    <row r="215" spans="1:6" ht="31.5" x14ac:dyDescent="0.25">
      <c r="A215" s="6" t="s">
        <v>300</v>
      </c>
      <c r="B215" s="1" t="s">
        <v>55</v>
      </c>
      <c r="C215" s="1" t="s">
        <v>7</v>
      </c>
      <c r="D215" s="1" t="s">
        <v>301</v>
      </c>
      <c r="E215" s="22">
        <v>0</v>
      </c>
    </row>
    <row r="216" spans="1:6" x14ac:dyDescent="0.25">
      <c r="A216" s="6" t="s">
        <v>302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303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304</v>
      </c>
      <c r="B218" s="1" t="s">
        <v>63</v>
      </c>
      <c r="C218" s="1" t="s">
        <v>15</v>
      </c>
      <c r="D218" s="8">
        <f>E215/E2</f>
        <v>0</v>
      </c>
    </row>
    <row r="219" spans="1:6" ht="31.5" x14ac:dyDescent="0.25">
      <c r="A219" s="6" t="s">
        <v>305</v>
      </c>
      <c r="B219" s="1" t="s">
        <v>55</v>
      </c>
      <c r="C219" s="1" t="s">
        <v>7</v>
      </c>
      <c r="D219" s="1" t="s">
        <v>306</v>
      </c>
      <c r="E219" s="15">
        <v>0</v>
      </c>
      <c r="F219" s="15"/>
    </row>
    <row r="220" spans="1:6" x14ac:dyDescent="0.25">
      <c r="A220" s="6" t="s">
        <v>307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308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309</v>
      </c>
      <c r="B222" s="1" t="s">
        <v>63</v>
      </c>
      <c r="C222" s="1" t="s">
        <v>15</v>
      </c>
      <c r="D222" s="8">
        <f>E219/E2</f>
        <v>0</v>
      </c>
    </row>
    <row r="223" spans="1:6" ht="31.5" x14ac:dyDescent="0.25">
      <c r="A223" s="6" t="s">
        <v>310</v>
      </c>
      <c r="B223" s="1" t="s">
        <v>55</v>
      </c>
      <c r="C223" s="1" t="s">
        <v>7</v>
      </c>
      <c r="D223" s="1" t="s">
        <v>311</v>
      </c>
      <c r="E223" s="22">
        <v>0</v>
      </c>
    </row>
    <row r="224" spans="1:6" x14ac:dyDescent="0.25">
      <c r="A224" s="6" t="s">
        <v>312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313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314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315</v>
      </c>
      <c r="B227" s="1" t="s">
        <v>55</v>
      </c>
      <c r="C227" s="1" t="s">
        <v>7</v>
      </c>
      <c r="D227" s="1" t="s">
        <v>316</v>
      </c>
      <c r="E227" s="22">
        <v>0</v>
      </c>
      <c r="F227" s="22" t="s">
        <v>317</v>
      </c>
    </row>
    <row r="228" spans="1:6" x14ac:dyDescent="0.25">
      <c r="A228" s="6" t="s">
        <v>318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319</v>
      </c>
      <c r="B229" s="1" t="s">
        <v>3</v>
      </c>
      <c r="C229" s="1" t="s">
        <v>7</v>
      </c>
      <c r="D229" s="1" t="s">
        <v>320</v>
      </c>
    </row>
    <row r="230" spans="1:6" x14ac:dyDescent="0.25">
      <c r="A230" s="6" t="s">
        <v>321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322</v>
      </c>
      <c r="C231" s="1" t="s">
        <v>15</v>
      </c>
      <c r="D231" s="14">
        <f>SUM(D28,D34,D60,D66,D72,D78,D84,D94,D152,D190)</f>
        <v>112937.20916880001</v>
      </c>
    </row>
    <row r="232" spans="1:6" x14ac:dyDescent="0.25">
      <c r="A232" s="23" t="s">
        <v>323</v>
      </c>
      <c r="B232" s="23"/>
      <c r="C232" s="23"/>
      <c r="D232" s="23"/>
    </row>
    <row r="233" spans="1:6" x14ac:dyDescent="0.25">
      <c r="A233" s="6" t="s">
        <v>324</v>
      </c>
      <c r="B233" s="1" t="s">
        <v>325</v>
      </c>
      <c r="C233" s="1" t="s">
        <v>326</v>
      </c>
      <c r="D233" s="1">
        <v>2</v>
      </c>
      <c r="E233" s="22" t="s">
        <v>360</v>
      </c>
    </row>
    <row r="234" spans="1:6" x14ac:dyDescent="0.25">
      <c r="A234" s="6" t="s">
        <v>327</v>
      </c>
      <c r="B234" s="1" t="s">
        <v>328</v>
      </c>
      <c r="C234" s="1" t="s">
        <v>326</v>
      </c>
      <c r="D234" s="1">
        <v>2</v>
      </c>
      <c r="E234" s="22" t="s">
        <v>360</v>
      </c>
    </row>
    <row r="235" spans="1:6" x14ac:dyDescent="0.25">
      <c r="A235" s="6" t="s">
        <v>329</v>
      </c>
      <c r="B235" s="1" t="s">
        <v>330</v>
      </c>
      <c r="C235" s="1" t="s">
        <v>326</v>
      </c>
      <c r="D235" s="1">
        <v>0</v>
      </c>
      <c r="E235" s="22" t="s">
        <v>360</v>
      </c>
    </row>
    <row r="236" spans="1:6" x14ac:dyDescent="0.25">
      <c r="A236" s="6" t="s">
        <v>331</v>
      </c>
      <c r="B236" s="1" t="s">
        <v>332</v>
      </c>
      <c r="C236" s="1" t="s">
        <v>15</v>
      </c>
      <c r="D236" s="1">
        <v>-36296.879999999997</v>
      </c>
      <c r="E236" s="22" t="s">
        <v>360</v>
      </c>
    </row>
    <row r="237" spans="1:6" x14ac:dyDescent="0.25">
      <c r="A237" s="23" t="s">
        <v>333</v>
      </c>
      <c r="B237" s="23"/>
      <c r="C237" s="23"/>
      <c r="D237" s="23"/>
    </row>
    <row r="238" spans="1:6" ht="31.5" x14ac:dyDescent="0.25">
      <c r="A238" s="6" t="s">
        <v>334</v>
      </c>
      <c r="B238" s="1" t="s">
        <v>14</v>
      </c>
      <c r="C238" s="1" t="s">
        <v>15</v>
      </c>
      <c r="D238" s="1">
        <v>0</v>
      </c>
      <c r="E238" s="22" t="s">
        <v>335</v>
      </c>
    </row>
    <row r="239" spans="1:6" ht="31.5" x14ac:dyDescent="0.25">
      <c r="A239" s="6" t="s">
        <v>336</v>
      </c>
      <c r="B239" s="1" t="s">
        <v>17</v>
      </c>
      <c r="C239" s="1" t="s">
        <v>15</v>
      </c>
      <c r="D239" s="1">
        <v>0</v>
      </c>
      <c r="E239" s="22" t="s">
        <v>335</v>
      </c>
    </row>
    <row r="240" spans="1:6" ht="31.5" x14ac:dyDescent="0.25">
      <c r="A240" s="6" t="s">
        <v>337</v>
      </c>
      <c r="B240" s="1" t="s">
        <v>19</v>
      </c>
      <c r="C240" s="1" t="s">
        <v>15</v>
      </c>
      <c r="D240" s="1">
        <v>0</v>
      </c>
      <c r="E240" s="22" t="s">
        <v>335</v>
      </c>
    </row>
    <row r="241" spans="1:5" ht="31.5" x14ac:dyDescent="0.25">
      <c r="A241" s="6" t="s">
        <v>338</v>
      </c>
      <c r="B241" s="1" t="s">
        <v>43</v>
      </c>
      <c r="C241" s="1" t="s">
        <v>15</v>
      </c>
      <c r="D241" s="1">
        <v>0</v>
      </c>
      <c r="E241" s="22" t="s">
        <v>335</v>
      </c>
    </row>
    <row r="242" spans="1:5" ht="31.5" x14ac:dyDescent="0.25">
      <c r="A242" s="6" t="s">
        <v>339</v>
      </c>
      <c r="B242" s="1" t="s">
        <v>340</v>
      </c>
      <c r="C242" s="1" t="s">
        <v>15</v>
      </c>
      <c r="D242" s="1">
        <v>0</v>
      </c>
      <c r="E242" s="22" t="s">
        <v>335</v>
      </c>
    </row>
    <row r="243" spans="1:5" ht="31.5" x14ac:dyDescent="0.25">
      <c r="A243" s="6" t="s">
        <v>341</v>
      </c>
      <c r="B243" s="1" t="s">
        <v>47</v>
      </c>
      <c r="C243" s="1" t="s">
        <v>15</v>
      </c>
      <c r="D243" s="1">
        <v>0</v>
      </c>
      <c r="E243" s="22" t="s">
        <v>335</v>
      </c>
    </row>
    <row r="244" spans="1:5" x14ac:dyDescent="0.25">
      <c r="A244" s="23" t="s">
        <v>342</v>
      </c>
      <c r="B244" s="23"/>
      <c r="C244" s="23"/>
      <c r="D244" s="23"/>
      <c r="E244" s="10"/>
    </row>
    <row r="245" spans="1:5" ht="31.5" x14ac:dyDescent="0.25">
      <c r="A245" s="6" t="s">
        <v>343</v>
      </c>
      <c r="B245" s="1" t="s">
        <v>325</v>
      </c>
      <c r="C245" s="1" t="s">
        <v>326</v>
      </c>
      <c r="D245" s="1">
        <v>0</v>
      </c>
      <c r="E245" s="22" t="s">
        <v>335</v>
      </c>
    </row>
    <row r="246" spans="1:5" ht="31.5" x14ac:dyDescent="0.25">
      <c r="A246" s="6" t="s">
        <v>344</v>
      </c>
      <c r="B246" s="1" t="s">
        <v>328</v>
      </c>
      <c r="C246" s="1" t="s">
        <v>326</v>
      </c>
      <c r="D246" s="1">
        <v>0</v>
      </c>
      <c r="E246" s="22" t="s">
        <v>335</v>
      </c>
    </row>
    <row r="247" spans="1:5" ht="31.5" x14ac:dyDescent="0.25">
      <c r="A247" s="6" t="s">
        <v>345</v>
      </c>
      <c r="B247" s="1" t="s">
        <v>346</v>
      </c>
      <c r="C247" s="1" t="s">
        <v>326</v>
      </c>
      <c r="D247" s="1">
        <v>0</v>
      </c>
      <c r="E247" s="22" t="s">
        <v>335</v>
      </c>
    </row>
    <row r="248" spans="1:5" ht="31.5" x14ac:dyDescent="0.25">
      <c r="A248" s="6" t="s">
        <v>347</v>
      </c>
      <c r="B248" s="1" t="s">
        <v>332</v>
      </c>
      <c r="C248" s="1" t="s">
        <v>15</v>
      </c>
      <c r="D248" s="1">
        <v>0</v>
      </c>
      <c r="E248" s="22" t="s">
        <v>335</v>
      </c>
    </row>
    <row r="249" spans="1:5" x14ac:dyDescent="0.25">
      <c r="A249" s="23" t="s">
        <v>348</v>
      </c>
      <c r="B249" s="23"/>
      <c r="C249" s="23"/>
      <c r="D249" s="23"/>
    </row>
    <row r="250" spans="1:5" x14ac:dyDescent="0.25">
      <c r="A250" s="6" t="s">
        <v>349</v>
      </c>
      <c r="B250" s="1" t="s">
        <v>350</v>
      </c>
      <c r="C250" s="1" t="s">
        <v>326</v>
      </c>
      <c r="D250" s="1">
        <v>14</v>
      </c>
      <c r="E250" s="22" t="s">
        <v>351</v>
      </c>
    </row>
    <row r="251" spans="1:5" x14ac:dyDescent="0.25">
      <c r="A251" s="6" t="s">
        <v>352</v>
      </c>
      <c r="B251" s="1" t="s">
        <v>353</v>
      </c>
      <c r="C251" s="1" t="s">
        <v>326</v>
      </c>
      <c r="D251" s="1">
        <v>7</v>
      </c>
      <c r="E251" s="22" t="s">
        <v>351</v>
      </c>
    </row>
    <row r="252" spans="1:5" ht="31.5" x14ac:dyDescent="0.25">
      <c r="A252" s="6" t="s">
        <v>354</v>
      </c>
      <c r="B252" s="1" t="s">
        <v>355</v>
      </c>
      <c r="C252" s="1" t="s">
        <v>15</v>
      </c>
      <c r="D252" s="1">
        <v>62100</v>
      </c>
      <c r="E252" s="22" t="s">
        <v>351</v>
      </c>
    </row>
    <row r="256" spans="1:5" x14ac:dyDescent="0.25">
      <c r="A256" s="32" t="s">
        <v>356</v>
      </c>
      <c r="B256" s="32"/>
      <c r="D256" s="33" t="s">
        <v>357</v>
      </c>
    </row>
  </sheetData>
  <sheetProtection algorithmName="SHA-512" hashValue="sHDJIv90jSI1Pxe4Kv0APgz/RuH32hmrBEyh3x6ZC0s3R0KaozHYJ/KihzCv5QQL7ID+PZogcFIu+vV07LaW9w==" saltValue="K/18wEKE6ww4zsxZW2K3Dg==" spinCount="100000" sheet="1" objects="1" scenario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2020-04-06T10:39:33Z</dcterms:modified>
</cp:coreProperties>
</file>