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<sst xmlns="http://schemas.openxmlformats.org/spreadsheetml/2006/main" count="917" uniqueCount="369">
  <si>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</si>
  <si>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</si>
  <si>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</si>
  <si>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</si>
  <si>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</si>
  <si>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</si>
  <si>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</si>
  <si>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</si>
  <si>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</si>
  <si>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</si>
  <si>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</si>
  <si>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</si>
  <si>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</si>
  <si>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</si>
  <si>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</si>
  <si>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</si>
  <si>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</si>
  <si>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</si>
  <si>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</si>
  <si>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</si>
  <si>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</si>
  <si>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</si>
  <si>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</si>
  <si>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</si>
  <si>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</si>
  <si>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</si>
  <si>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</si>
  <si>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</si>
  <si>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</si>
  <si>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</si>
  <si>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</si>
  <si>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</si>
  <si>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</si>
  <si>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</si>
  <si>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</si>
  <si>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</si>
  <si>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</si>
  <si>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</si>
  <si>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</si>
  <si>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</si>
  <si>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</si>
  <si>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</si>
  <si>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</si>
  <si>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</si>
  <si>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</si>
  <si>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</si>
  <si>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</si>
  <si>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</si>
  <si>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</si>
  <si>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</si>
  <si>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</si>
  <si>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</si>
  <si>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</si>
  <si>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</si>
  <si>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</si>
  <si>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</si>
  <si>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</si>
  <si>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</si>
  <si>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</si>
  <si>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</si>
  <si>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</si>
  <si>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</si>
  <si>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</si>
  <si>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</si>
  <si>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</si>
  <si>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</si>
  <si>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</si>
  <si>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</si>
  <si>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</si>
  <si>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</si>
  <si>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</si>
  <si>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</si>
  <si>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</si>
  <si>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</si>
  <si>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</si>
  <si>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</si>
  <si>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</si>
  <si>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</si>
  <si>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</si>
  <si>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</si>
  <si>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</si>
  <si>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</si>
  <si>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</si>
  <si>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</si>
  <si>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</si>
  <si>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</si>
  <si>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</si>
  <si>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</si>
  <si>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</si>
  <si>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</si>
  <si>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</si>
  <si>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</si>
  <si>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</si>
  <si>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</si>
  <si>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</si>
  <si>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</si>
  <si>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</si>
  <si>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</si>
  <si>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</si>
  <si>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</si>
  <si>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</si>
  <si>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</si>
  <si>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</si>
  <si>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</si>
  <si>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</si>
  <si>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</si>
  <si>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</si>
  <si>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</si>
  <si>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</si>
  <si>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</si>
  <si>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</si>
  <si>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</si>
  <si>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</si>
  <si>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</si>
  <si>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</si>
  <si>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</si>
  <si>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</si>
  <si>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</si>
  <si>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</si>
  <si>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</si>
  <si>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</si>
  <si>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</si>
  <si>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</si>
  <si>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</si>
  <si>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</si>
  <si>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</si>
  <si>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</si>
  <si>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</si>
  <si>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</si>
  <si>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</si>
  <si>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</si>
  <si>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</si>
  <si>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</si>
  <si>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</si>
  <si>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</si>
  <si>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</si>
  <si>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</si>
  <si>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</si>
  <si>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</si>
  <si>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</si>
  <si>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</si>
  <si>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</si>
  <si>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</si>
  <si>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</si>
  <si>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</si>
  <si>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</si>
  <si>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</si>
  <si>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</si>
  <si>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</si>
  <si>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</si>
  <si>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</si>
  <si>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</si>
  <si>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</si>
  <si>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</si>
  <si>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</si>
  <si>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</si>
  <si>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</si>
  <si>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</si>
  <si>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</si>
  <si>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</si>
  <si>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</si>
  <si>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</si>
  <si>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</si>
  <si>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</si>
  <si>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</si>
  <si>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</si>
  <si>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</si>
  <si>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</si>
  <si>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</si>
  <si>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</si>
  <si>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</si>
  <si>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</si>
  <si>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</si>
  <si>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</si>
  <si>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</si>
  <si>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</si>
  <si>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</si>
  <si>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</si>
  <si>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</si>
  <si>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</si>
  <si>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</si>
  <si>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</si>
  <si>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</si>
  <si>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</si>
  <si>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</si>
  <si>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</si>
  <si>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</si>
  <si>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</si>
  <si>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</si>
  <si>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</si>
  <si>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</si>
  <si>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</si>
  <si>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</si>
  <si>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</si>
  <si>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</si>
  <si>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</si>
  <si>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</si>
  <si>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</si>
  <si>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</si>
  <si>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</si>
  <si>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</si>
  <si>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</si>
  <si>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</si>
  <si>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</si>
  <si>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</si>
  <si>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</si>
  <si>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</si>
  <si>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</si>
  <si>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</si>
  <si>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</si>
  <si>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</si>
  <si>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</si>
  <si>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</si>
  <si>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</si>
  <si>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</si>
  <si>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</si>
  <si>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</si>
  <si>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</si>
  <si>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</si>
  <si>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</si>
  <si>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</si>
  <si>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</si>
  <si>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</si>
  <si>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</si>
  <si>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</si>
  <si>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</si>
  <si>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</si>
  <si>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</si>
  <si>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</si>
  <si>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</si>
  <si>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</si>
  <si>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</si>
  <si>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</si>
  <si>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</si>
  <si>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</si>
  <si>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</si>
  <si>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</si>
  <si>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</si>
  <si>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</si>
  <si>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</si>
  <si>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</si>
  <si>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</si>
  <si>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</si>
  <si>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</si>
  <si>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</si>
  <si>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</si>
  <si>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</si>
  <si>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</si>
  <si>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</si>
  <si>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</si>
  <si>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</si>
  <si>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</si>
  <si>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</si>
  <si>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</si>
  <si>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</si>
  <si>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</si>
  <si>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</si>
  <si>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</si>
  <si>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</si>
  <si>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</si>
  <si>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</si>
  <si>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</si>
  <si>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</si>
  <si>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</si>
  <si>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</si>
  <si>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</si>
  <si>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</si>
  <si>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</si>
  <si>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</si>
  <si>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</si>
  <si>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</si>
  <si>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</si>
  <si>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</si>
  <si>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</si>
  <si>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</si>
  <si>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</si>
  <si>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</si>
  <si>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</si>
  <si>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</si>
  <si>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</si>
  <si>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</si>
  <si>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</si>
  <si>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</si>
  <si>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</si>
  <si>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</si>
  <si>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</si>
  <si>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</si>
  <si>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</si>
  <si>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</si>
  <si>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</si>
  <si>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</si>
  <si>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</si>
  <si>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</si>
  <si>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</si>
  <si>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</si>
  <si>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</si>
  <si>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</si>
  <si>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</si>
  <si>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</si>
  <si>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</si>
  <si>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</si>
  <si>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</si>
  <si>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</si>
  <si>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</si>
  <si>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</si>
  <si>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</si>
  <si>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</si>
  <si>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</si>
  <si>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</si>
  <si>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</si>
  <si>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</si>
  <si>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</si>
  <si>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</si>
  <si>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</si>
  <si>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</si>
  <si>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</si>
  <si>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</si>
  <si>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</si>
  <si>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</si>
  <si>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</si>
  <si>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</si>
  <si>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</si>
  <si>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</si>
  <si>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</si>
  <si>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</si>
  <si>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</si>
  <si>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</si>
  <si>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</si>
  <si>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</si>
  <si>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</si>
  <si>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</si>
  <si>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</si>
  <si>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</si>
  <si>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</si>
  <si>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</si>
  <si>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</si>
  <si>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</si>
  <si>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</si>
  <si>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</si>
  <si>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</si>
  <si>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</si>
  <si>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</si>
  <si>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</si>
  <si>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</si>
  <si>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</si>
  <si>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</si>
  <si>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</si>
  <si>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</si>
  <si>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</si>
  <si>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</si>
  <si>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</si>
  <si>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</si>
  <si>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</si>
  <si>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</si>
  <si>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</si>
  <si>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</si>
  <si>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</si>
  <si>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</si>
  <si>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</si>
  <si>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</si>
  <si>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</si>
  <si>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</si>
  <si>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</si>
  <si>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 водоснабжения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</si>
  <si>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</si>
  <si>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4  ул. Гагарина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</si>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</sst>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 quotePrefix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&#1043;&#1072;&#1075;&#1072;&#1088;&#1080;&#1085;&#1072;,%20&#1076;.%204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5">
          <cell r="I25">
            <v>0</v>
          </cell>
          <cell r="P25">
            <v>10035.792000000001</v>
          </cell>
          <cell r="U25">
            <v>11386.764000000001</v>
          </cell>
          <cell r="AA25">
            <v>5</v>
          </cell>
          <cell r="AB25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EM38">
            <v>0.282583</v>
          </cell>
        </row>
        <row r="39">
          <cell r="EM39">
            <v>0.201166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M4">
            <v>1252.2</v>
          </cell>
        </row>
        <row r="38">
          <cell r="EM38">
            <v>0.282583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-87204.77141599997</v>
          </cell>
        </row>
        <row r="25">
          <cell r="D25">
            <v>46693.25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M123">
            <v>70876.3131504</v>
          </cell>
        </row>
        <row r="124">
          <cell r="EM124">
            <v>78541.58031840001</v>
          </cell>
        </row>
        <row r="125">
          <cell r="EM125">
            <v>18413.350560000003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1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15" width="9.140625" style="17" hidden="1" customWidth="1"/>
    <col min="16" max="22" width="9.140625" style="17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7" t="s">
        <v>365</v>
      </c>
      <c r="B2" s="27"/>
      <c r="C2" s="27"/>
      <c r="D2" s="27"/>
      <c r="E2" s="2">
        <v>1252.2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366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367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368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-87204.77141599997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46693.25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167831.2440288</v>
      </c>
    </row>
    <row r="13" spans="1:4" ht="15.75">
      <c r="A13" s="7" t="s">
        <v>94</v>
      </c>
      <c r="B13" s="22" t="s">
        <v>79</v>
      </c>
      <c r="C13" s="1" t="s">
        <v>73</v>
      </c>
      <c r="D13" s="8">
        <f>'[5]ГУК 2019'!$EM$124</f>
        <v>78541.58031840001</v>
      </c>
    </row>
    <row r="14" spans="1:4" ht="15.75">
      <c r="A14" s="7" t="s">
        <v>95</v>
      </c>
      <c r="B14" s="22" t="s">
        <v>80</v>
      </c>
      <c r="C14" s="1" t="s">
        <v>73</v>
      </c>
      <c r="D14" s="8">
        <f>'[5]ГУК 2019'!$EM$123</f>
        <v>70876.3131504</v>
      </c>
    </row>
    <row r="15" spans="1:4" ht="15.75">
      <c r="A15" s="7" t="s">
        <v>96</v>
      </c>
      <c r="B15" s="22" t="s">
        <v>81</v>
      </c>
      <c r="C15" s="1" t="s">
        <v>73</v>
      </c>
      <c r="D15" s="8">
        <f>'[5]ГУК 2019'!$EM$125</f>
        <v>18413.350560000003</v>
      </c>
    </row>
    <row r="16" spans="1:5" ht="15.75">
      <c r="A16" s="22" t="s">
        <v>82</v>
      </c>
      <c r="B16" s="22" t="s">
        <v>83</v>
      </c>
      <c r="C16" s="22" t="s">
        <v>73</v>
      </c>
      <c r="D16" s="23">
        <f>D17</f>
        <v>138456.7140288</v>
      </c>
      <c r="E16" s="2">
        <v>155192.11</v>
      </c>
    </row>
    <row r="17" spans="1:4" ht="31.5">
      <c r="A17" s="22" t="s">
        <v>59</v>
      </c>
      <c r="B17" s="22" t="s">
        <v>97</v>
      </c>
      <c r="C17" s="22" t="s">
        <v>73</v>
      </c>
      <c r="D17" s="23">
        <f>D12-D25+D246+D262</f>
        <v>138456.7140288</v>
      </c>
    </row>
    <row r="18" spans="1:4" ht="31.5">
      <c r="A18" s="22" t="s">
        <v>84</v>
      </c>
      <c r="B18" s="22" t="s">
        <v>98</v>
      </c>
      <c r="C18" s="22" t="s">
        <v>73</v>
      </c>
      <c r="D18" s="23">
        <v>0</v>
      </c>
    </row>
    <row r="19" spans="1:4" ht="15.75">
      <c r="A19" s="22" t="s">
        <v>60</v>
      </c>
      <c r="B19" s="22" t="s">
        <v>85</v>
      </c>
      <c r="C19" s="22" t="s">
        <v>73</v>
      </c>
      <c r="D19" s="23">
        <v>0</v>
      </c>
    </row>
    <row r="20" spans="1:4" ht="15.75">
      <c r="A20" s="22" t="s">
        <v>61</v>
      </c>
      <c r="B20" s="22" t="s">
        <v>86</v>
      </c>
      <c r="C20" s="22" t="s">
        <v>73</v>
      </c>
      <c r="D20" s="23">
        <v>0</v>
      </c>
    </row>
    <row r="21" spans="1:4" ht="15.75">
      <c r="A21" s="22" t="s">
        <v>87</v>
      </c>
      <c r="B21" s="22" t="s">
        <v>88</v>
      </c>
      <c r="C21" s="22" t="s">
        <v>73</v>
      </c>
      <c r="D21" s="23">
        <v>0</v>
      </c>
    </row>
    <row r="22" spans="1:4" ht="15.75">
      <c r="A22" s="22" t="s">
        <v>89</v>
      </c>
      <c r="B22" s="22" t="s">
        <v>90</v>
      </c>
      <c r="C22" s="22" t="s">
        <v>73</v>
      </c>
      <c r="D22" s="23">
        <f>D16+D10+D9</f>
        <v>51251.94261280002</v>
      </c>
    </row>
    <row r="23" spans="1:4" ht="15.75">
      <c r="A23" s="22" t="s">
        <v>91</v>
      </c>
      <c r="B23" s="22" t="s">
        <v>99</v>
      </c>
      <c r="C23" s="22" t="s">
        <v>73</v>
      </c>
      <c r="D23" s="23">
        <f>'[1]2018 Управл'!$I$25</f>
        <v>0</v>
      </c>
    </row>
    <row r="24" spans="1:4" ht="15.75">
      <c r="A24" s="22" t="s">
        <v>92</v>
      </c>
      <c r="B24" s="22" t="s">
        <v>100</v>
      </c>
      <c r="C24" s="22" t="s">
        <v>73</v>
      </c>
      <c r="D24" s="23">
        <f>D22-D241</f>
        <v>-76261.32457839999</v>
      </c>
    </row>
    <row r="25" spans="1:5" ht="15.75">
      <c r="A25" s="22" t="s">
        <v>93</v>
      </c>
      <c r="B25" s="22" t="s">
        <v>101</v>
      </c>
      <c r="C25" s="22" t="s">
        <v>73</v>
      </c>
      <c r="D25" s="23">
        <v>48343.96</v>
      </c>
      <c r="E25" s="2">
        <f>17202.15</f>
        <v>17202.15</v>
      </c>
    </row>
    <row r="26" spans="1:4" ht="35.25" customHeight="1">
      <c r="A26" s="26" t="s">
        <v>102</v>
      </c>
      <c r="B26" s="26"/>
      <c r="C26" s="26"/>
      <c r="D26" s="26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11386.764000000001</v>
      </c>
      <c r="E28" s="2">
        <f>'[1]2018 Управл'!$U$25</f>
        <v>11386.764000000001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6">
        <f>E28/E2</f>
        <v>9.093406804024916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16425.11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811.43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9">
        <f>E35/E2</f>
        <v>0.6480035138156843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313</v>
      </c>
      <c r="E39" s="2">
        <v>387.68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9">
        <f>E39/E2</f>
        <v>0.3095991055741894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4265.99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3.40679603897141</v>
      </c>
    </row>
    <row r="47" spans="1:5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v>10682.27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9">
        <f>E47/E2</f>
        <v>8.53080178885162</v>
      </c>
    </row>
    <row r="51" spans="1:5" ht="47.25">
      <c r="A51" s="7" t="s">
        <v>331</v>
      </c>
      <c r="B51" s="1" t="s">
        <v>106</v>
      </c>
      <c r="C51" s="1" t="s">
        <v>67</v>
      </c>
      <c r="D51" s="19" t="s">
        <v>316</v>
      </c>
      <c r="E51" s="2">
        <v>115.45</v>
      </c>
    </row>
    <row r="52" spans="1:4" ht="15.75">
      <c r="A52" s="7" t="s">
        <v>332</v>
      </c>
      <c r="B52" s="1" t="s">
        <v>107</v>
      </c>
      <c r="C52" s="1" t="s">
        <v>67</v>
      </c>
      <c r="D52" s="19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9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9">
        <f>E51/E2</f>
        <v>0.09219773199169462</v>
      </c>
    </row>
    <row r="55" spans="1:5" ht="31.5">
      <c r="A55" s="7" t="s">
        <v>335</v>
      </c>
      <c r="B55" s="1" t="s">
        <v>106</v>
      </c>
      <c r="C55" s="1" t="s">
        <v>67</v>
      </c>
      <c r="D55" s="19" t="s">
        <v>315</v>
      </c>
      <c r="E55" s="2">
        <v>162.29</v>
      </c>
    </row>
    <row r="56" spans="1:4" ht="15.75">
      <c r="A56" s="7" t="s">
        <v>336</v>
      </c>
      <c r="B56" s="1" t="s">
        <v>107</v>
      </c>
      <c r="C56" s="1" t="s">
        <v>67</v>
      </c>
      <c r="D56" s="19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9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9">
        <f>E55/E2</f>
        <v>0.12960389714103177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10035.792000000001</v>
      </c>
      <c r="E60" s="2">
        <f>'[1]2018 Управл'!$P$25</f>
        <v>10035.792000000001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6">
        <f>E60/E2</f>
        <v>8.014528030666028</v>
      </c>
    </row>
    <row r="65" spans="1:22" s="6" customFormat="1" ht="15.75">
      <c r="A65" s="18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f>E65/E2</f>
        <v>0</v>
      </c>
    </row>
    <row r="71" spans="1:22" s="6" customFormat="1" ht="31.5">
      <c r="A71" s="18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18413.35</v>
      </c>
      <c r="E72" s="2">
        <v>18413.35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6">
        <f>E72/E2</f>
        <v>14.704799552787094</v>
      </c>
    </row>
    <row r="77" spans="1:22" s="6" customFormat="1" ht="31.5">
      <c r="A77" s="18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5474.96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5474.96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6">
        <f>E79/E2</f>
        <v>4.372272799872225</v>
      </c>
    </row>
    <row r="83" spans="1:22" s="6" customFormat="1" ht="31.5">
      <c r="A83" s="18" t="s">
        <v>155</v>
      </c>
      <c r="B83" s="4" t="s">
        <v>104</v>
      </c>
      <c r="C83" s="4" t="s">
        <v>67</v>
      </c>
      <c r="D83" s="4" t="s">
        <v>55</v>
      </c>
      <c r="E83" s="2">
        <f>7647.87+1600.23</f>
        <v>9248.1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9248.1</v>
      </c>
      <c r="F84" s="17">
        <v>26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6">
        <f>E83/F84</f>
        <v>355.69615384615383</v>
      </c>
    </row>
    <row r="89" spans="1:22" s="6" customFormat="1" ht="47.25">
      <c r="A89" s="18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94.61</v>
      </c>
      <c r="F90" s="1">
        <v>175.2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5" t="s">
        <v>359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6">
        <f>E91/F90</f>
        <v>0</v>
      </c>
      <c r="F94" s="1" t="s">
        <v>326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94.61</v>
      </c>
      <c r="F95" s="1">
        <f>F90</f>
        <v>175.2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6">
        <f>E95/F95</f>
        <v>0.5400114155251142</v>
      </c>
    </row>
    <row r="99" spans="1:22" s="6" customFormat="1" ht="63">
      <c r="A99" s="18" t="s">
        <v>172</v>
      </c>
      <c r="B99" s="4" t="s">
        <v>104</v>
      </c>
      <c r="C99" s="4" t="s">
        <v>67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36851.020000000004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538.7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6">
        <f>E101/E2</f>
        <v>0.4302028429963265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1791.9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6">
        <f>E105/E2</f>
        <v>1.4310014374700528</v>
      </c>
    </row>
    <row r="109" spans="1:5" ht="31.5">
      <c r="A109" s="7"/>
      <c r="B109" s="1" t="s">
        <v>106</v>
      </c>
      <c r="C109" s="1" t="s">
        <v>67</v>
      </c>
      <c r="D109" s="16" t="s">
        <v>364</v>
      </c>
      <c r="E109" s="2">
        <v>1110.16</v>
      </c>
    </row>
    <row r="110" spans="1:4" ht="15.75">
      <c r="A110" s="7"/>
      <c r="B110" s="1" t="s">
        <v>107</v>
      </c>
      <c r="C110" s="1" t="s">
        <v>67</v>
      </c>
      <c r="D110" s="16" t="s">
        <v>24</v>
      </c>
    </row>
    <row r="111" spans="1:4" ht="15.75">
      <c r="A111" s="7"/>
      <c r="B111" s="1" t="s">
        <v>64</v>
      </c>
      <c r="C111" s="1" t="s">
        <v>67</v>
      </c>
      <c r="D111" s="16" t="s">
        <v>10</v>
      </c>
    </row>
    <row r="112" spans="1:4" ht="15.75">
      <c r="A112" s="7"/>
      <c r="B112" s="1" t="s">
        <v>108</v>
      </c>
      <c r="C112" s="1" t="s">
        <v>73</v>
      </c>
      <c r="D112" s="16">
        <f>E109/E2</f>
        <v>0.8865676409519246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859.89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6">
        <f>E113/E2</f>
        <v>0.686703402012458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12072.66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6">
        <f>E117/E2</f>
        <v>9.64115955917585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2713.77+4749.59</f>
        <v>7463.360000000001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6">
        <f>E121/E2</f>
        <v>5.960198051429485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4264.99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6">
        <f>E125/E2</f>
        <v>3.4059974444976837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1546.47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6">
        <f>E129/E2</f>
        <v>1.235002395783421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1129.48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6">
        <f>E133/E2</f>
        <v>0.9019964861843156</v>
      </c>
    </row>
    <row r="137" spans="1:5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v>427.5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6">
        <f>E137/E2</f>
        <v>0.34139913751796835</v>
      </c>
    </row>
    <row r="141" spans="1:5" ht="31.5">
      <c r="A141" s="7"/>
      <c r="B141" s="1" t="s">
        <v>106</v>
      </c>
      <c r="C141" s="1" t="s">
        <v>67</v>
      </c>
      <c r="D141" s="16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6" t="s">
        <v>31</v>
      </c>
    </row>
    <row r="143" spans="1:4" ht="15.75">
      <c r="A143" s="7"/>
      <c r="B143" s="1" t="s">
        <v>64</v>
      </c>
      <c r="C143" s="1" t="s">
        <v>67</v>
      </c>
      <c r="D143" s="16" t="s">
        <v>10</v>
      </c>
    </row>
    <row r="144" spans="1:4" ht="15.75">
      <c r="A144" s="7"/>
      <c r="B144" s="1" t="s">
        <v>108</v>
      </c>
      <c r="C144" s="1" t="s">
        <v>73</v>
      </c>
      <c r="D144" s="16">
        <f>E141/E2</f>
        <v>0</v>
      </c>
    </row>
    <row r="145" spans="1:5" ht="31.5">
      <c r="A145" s="7" t="s">
        <v>343</v>
      </c>
      <c r="B145" s="1" t="s">
        <v>106</v>
      </c>
      <c r="C145" s="1" t="s">
        <v>67</v>
      </c>
      <c r="D145" s="16" t="s">
        <v>323</v>
      </c>
      <c r="E145" s="2">
        <v>0</v>
      </c>
    </row>
    <row r="146" spans="1:4" ht="15.75">
      <c r="A146" s="7" t="s">
        <v>344</v>
      </c>
      <c r="B146" s="1" t="s">
        <v>107</v>
      </c>
      <c r="C146" s="1" t="s">
        <v>67</v>
      </c>
      <c r="D146" s="16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6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6">
        <f>E145/E2</f>
        <v>0</v>
      </c>
    </row>
    <row r="149" spans="1:5" ht="31.5">
      <c r="A149" s="7" t="s">
        <v>347</v>
      </c>
      <c r="B149" s="1" t="s">
        <v>106</v>
      </c>
      <c r="C149" s="1" t="s">
        <v>67</v>
      </c>
      <c r="D149" s="16" t="s">
        <v>320</v>
      </c>
      <c r="E149" s="2">
        <v>0</v>
      </c>
    </row>
    <row r="150" spans="1:4" ht="15.75">
      <c r="A150" s="7" t="s">
        <v>348</v>
      </c>
      <c r="B150" s="1" t="s">
        <v>107</v>
      </c>
      <c r="C150" s="1" t="s">
        <v>67</v>
      </c>
      <c r="D150" s="16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6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6">
        <f>E149/E2</f>
        <v>0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317</v>
      </c>
      <c r="E153" s="2">
        <v>5645.91</v>
      </c>
      <c r="F153" s="11"/>
      <c r="G153" s="1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354</v>
      </c>
      <c r="B156" s="1" t="s">
        <v>108</v>
      </c>
      <c r="C156" s="1" t="s">
        <v>73</v>
      </c>
      <c r="D156" s="16">
        <f>E153/E2</f>
        <v>4.508792525155726</v>
      </c>
    </row>
    <row r="157" spans="1:4" ht="47.25">
      <c r="A157" s="18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16855.0411912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7">
        <v>1</v>
      </c>
      <c r="G159" s="17">
        <f>'[2]гук(2016)'!$EM$39*12*E2</f>
        <v>3022.8007824000006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6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361</v>
      </c>
      <c r="E163" s="15">
        <f>'[3]гук(2016)'!$EM$38*12*'[3]гук(2016)'!$EM$4</f>
        <v>4246.2051912</v>
      </c>
      <c r="F163" s="17">
        <v>1</v>
      </c>
      <c r="G163" s="17">
        <f>'[2]гук(2016)'!$EM$38*12*E2</f>
        <v>4246.2051912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6">
        <f>E163/F163</f>
        <v>4246.2051912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100.76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6">
        <f>E167/E2</f>
        <v>0.08046637917265613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6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0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6">
        <f>E175/E2</f>
        <v>0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363</v>
      </c>
      <c r="E179" s="2">
        <v>832.38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6">
        <f>E179/E2</f>
        <v>0.6647340680402491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6">
        <f>E183/E2</f>
        <v>0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7" t="s">
        <v>318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6">
        <f>E187/E2</f>
        <v>4.481512537933237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3915.52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6">
        <f>E191/E2</f>
        <v>3.126912633764574</v>
      </c>
    </row>
    <row r="195" spans="1:5" ht="31.5">
      <c r="A195" s="7"/>
      <c r="B195" s="1" t="s">
        <v>106</v>
      </c>
      <c r="C195" s="1" t="s">
        <v>67</v>
      </c>
      <c r="D195" s="16" t="s">
        <v>360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16" t="s">
        <v>24</v>
      </c>
    </row>
    <row r="197" spans="1:4" ht="15.75">
      <c r="A197" s="7"/>
      <c r="B197" s="1" t="s">
        <v>64</v>
      </c>
      <c r="C197" s="1" t="s">
        <v>67</v>
      </c>
      <c r="D197" s="16" t="s">
        <v>10</v>
      </c>
    </row>
    <row r="198" spans="1:4" ht="15.75">
      <c r="A198" s="7"/>
      <c r="B198" s="1" t="s">
        <v>108</v>
      </c>
      <c r="C198" s="1" t="s">
        <v>73</v>
      </c>
      <c r="D198" s="16">
        <f>E195/E2</f>
        <v>0</v>
      </c>
    </row>
    <row r="199" spans="1:4" ht="47.25">
      <c r="A199" s="18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1">
        <f>E201+E205+E209+E213+E217+E221+E225+E229+E233+E237</f>
        <v>2728.52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6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1142.16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20">
        <f>E209/E2</f>
        <v>0.9121226641111644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256</v>
      </c>
      <c r="B217" s="1" t="s">
        <v>106</v>
      </c>
      <c r="C217" s="1" t="s">
        <v>67</v>
      </c>
      <c r="D217" s="1" t="s">
        <v>324</v>
      </c>
      <c r="E217" s="2">
        <v>636.15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6">
        <f>E217/E2</f>
        <v>0.5080258744609487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6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6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6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950.21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6">
        <f>E233/E2</f>
        <v>0.7588324548794122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17" t="s">
        <v>319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311</v>
      </c>
    </row>
    <row r="240" spans="1:4" ht="15.75">
      <c r="A240" s="7" t="s">
        <v>358</v>
      </c>
      <c r="B240" s="1" t="s">
        <v>108</v>
      </c>
      <c r="C240" s="1" t="s">
        <v>73</v>
      </c>
      <c r="D240" s="16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127513.26719120001</v>
      </c>
    </row>
    <row r="242" spans="1:4" ht="15.75">
      <c r="A242" s="26" t="s">
        <v>280</v>
      </c>
      <c r="B242" s="26"/>
      <c r="C242" s="26"/>
      <c r="D242" s="26"/>
    </row>
    <row r="243" spans="1:4" ht="15.75">
      <c r="A243" s="7" t="s">
        <v>281</v>
      </c>
      <c r="B243" s="1" t="s">
        <v>282</v>
      </c>
      <c r="C243" s="1" t="s">
        <v>283</v>
      </c>
      <c r="D243" s="24">
        <f>'[1]2018 Управл'!$AA$25</f>
        <v>5</v>
      </c>
    </row>
    <row r="244" spans="1:4" ht="15.75">
      <c r="A244" s="7" t="s">
        <v>284</v>
      </c>
      <c r="B244" s="1" t="s">
        <v>285</v>
      </c>
      <c r="C244" s="1" t="s">
        <v>283</v>
      </c>
      <c r="D244" s="24">
        <f>'[1]2018 Управл'!$AB$25</f>
        <v>5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9">
        <v>-1430.57</v>
      </c>
    </row>
    <row r="247" spans="1:4" ht="15.75">
      <c r="A247" s="26" t="s">
        <v>290</v>
      </c>
      <c r="B247" s="26"/>
      <c r="C247" s="26"/>
      <c r="D247" s="26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6" t="s">
        <v>298</v>
      </c>
      <c r="B254" s="26"/>
      <c r="C254" s="26"/>
      <c r="D254" s="26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6" t="s">
        <v>304</v>
      </c>
      <c r="B259" s="26"/>
      <c r="C259" s="26"/>
      <c r="D259" s="26"/>
    </row>
    <row r="260" spans="1:4" ht="15.75">
      <c r="A260" s="7" t="s">
        <v>305</v>
      </c>
      <c r="B260" s="1" t="s">
        <v>306</v>
      </c>
      <c r="C260" s="1" t="s">
        <v>283</v>
      </c>
      <c r="D260" s="1">
        <v>6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1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20400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2020-03-24T07:57:13Z</dcterms:modified>
  <cp:category/>
  <cp:version/>
  <cp:contentType/>
  <cp:contentStatus/>
</cp:coreProperties>
</file>