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<sst xmlns="http://schemas.openxmlformats.org/spreadsheetml/2006/main" count="927" uniqueCount="369">
  <si>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</si>
  <si>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</si>
  <si>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</si>
  <si>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</si>
  <si>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</si>
  <si>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</si>
  <si>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</si>
  <si>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</si>
  <si>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</si>
  <si>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</si>
  <si>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</si>
  <si>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</si>
  <si>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</si>
  <si>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</si>
  <si>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</si>
  <si>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</si>
  <si>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</si>
  <si>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</si>
  <si>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</si>
  <si>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</si>
  <si>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</si>
  <si>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</si>
  <si>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</si>
  <si>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</si>
  <si>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</si>
  <si>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</si>
  <si>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</si>
  <si>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</si>
  <si>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</si>
  <si>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</si>
  <si>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</si>
  <si>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</si>
  <si>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</si>
  <si>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</si>
  <si>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</si>
  <si>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</si>
  <si>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</si>
  <si>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</si>
  <si>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</si>
  <si>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</si>
  <si>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</si>
  <si>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</si>
  <si>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</si>
  <si>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</si>
  <si>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</si>
  <si>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</si>
  <si>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</si>
  <si>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</si>
  <si>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</si>
  <si>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</si>
  <si>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</si>
  <si>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</si>
  <si>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</si>
  <si>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</si>
  <si>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</si>
  <si>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</si>
  <si>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</si>
  <si>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</si>
  <si>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</si>
  <si>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</si>
  <si>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</si>
  <si>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</si>
  <si>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</si>
  <si>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</si>
  <si>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</si>
  <si>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</si>
  <si>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</si>
  <si>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</si>
  <si>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</si>
  <si>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</si>
  <si>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</si>
  <si>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</si>
  <si>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</si>
  <si>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</si>
  <si>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</si>
  <si>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</si>
  <si>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</si>
  <si>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</si>
  <si>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</si>
  <si>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</si>
  <si>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</si>
  <si>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</si>
  <si>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</si>
  <si>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</si>
  <si>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</si>
  <si>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</si>
  <si>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</si>
  <si>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</si>
  <si>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</si>
  <si>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</si>
  <si>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</si>
  <si>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</si>
  <si>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</si>
  <si>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</si>
  <si>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</si>
  <si>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</si>
  <si>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</si>
  <si>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</si>
  <si>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</si>
  <si>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</si>
  <si>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</si>
  <si>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</si>
  <si>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</si>
  <si>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</si>
  <si>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</si>
  <si>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</si>
  <si>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</si>
  <si>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</si>
  <si>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</si>
  <si>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</si>
  <si>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</si>
  <si>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</si>
  <si>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</si>
  <si>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</si>
  <si>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</si>
  <si>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</si>
  <si>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</si>
  <si>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</si>
  <si>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</si>
  <si>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</si>
  <si>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</si>
  <si>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</si>
  <si>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</si>
  <si>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</si>
  <si>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</si>
  <si>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</si>
  <si>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</si>
  <si>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</si>
  <si>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</si>
  <si>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</si>
  <si>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</si>
  <si>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</si>
  <si>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</si>
  <si>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</si>
  <si>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</si>
  <si>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</si>
  <si>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</si>
  <si>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</si>
  <si>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</si>
  <si>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</si>
  <si>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</si>
  <si>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</si>
  <si>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</si>
  <si>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</si>
  <si>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</si>
  <si>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</si>
  <si>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</si>
  <si>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</si>
  <si>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</si>
  <si>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</si>
  <si>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</si>
  <si>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</si>
  <si>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</si>
  <si>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</si>
  <si>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</si>
  <si>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</si>
  <si>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</si>
  <si>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</si>
  <si>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</si>
  <si>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</si>
  <si>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</si>
  <si>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</si>
  <si>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</si>
  <si>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</si>
  <si>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</si>
  <si>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</si>
  <si>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</si>
  <si>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</si>
  <si>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</si>
  <si>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</si>
  <si>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</si>
  <si>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</si>
  <si>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</si>
  <si>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</si>
  <si>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</si>
  <si>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</si>
  <si>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</si>
  <si>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</si>
  <si>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</si>
  <si>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</si>
  <si>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</si>
  <si>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</si>
  <si>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</si>
  <si>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</si>
  <si>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</si>
  <si>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</si>
  <si>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</si>
  <si>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</si>
  <si>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</si>
  <si>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</si>
  <si>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</si>
  <si>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</si>
  <si>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</si>
  <si>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</si>
  <si>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</si>
  <si>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</si>
  <si>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</si>
  <si>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</si>
  <si>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</si>
  <si>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</si>
  <si>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</si>
  <si>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</si>
  <si>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</si>
  <si>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</si>
  <si>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</si>
  <si>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</si>
  <si>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</si>
  <si>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</si>
  <si>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</si>
  <si>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</si>
  <si>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</si>
  <si>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</si>
  <si>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</si>
  <si>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</si>
  <si>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</si>
  <si>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</si>
  <si>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</si>
  <si>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</si>
  <si>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</si>
  <si>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</si>
  <si>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</si>
  <si>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</si>
  <si>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</si>
  <si>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</si>
  <si>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</si>
  <si>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</si>
  <si>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</si>
  <si>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</si>
  <si>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</si>
  <si>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</si>
  <si>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</si>
  <si>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</si>
  <si>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</si>
  <si>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</si>
  <si>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</si>
  <si>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</si>
  <si>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</si>
  <si>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</si>
  <si>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</si>
  <si>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</si>
  <si>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</si>
  <si>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</si>
  <si>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</si>
  <si>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</si>
  <si>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</si>
  <si>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</si>
  <si>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</si>
  <si>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</si>
  <si>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</si>
  <si>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</si>
  <si>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</si>
  <si>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</si>
  <si>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</si>
  <si>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</si>
  <si>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</si>
  <si>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</si>
  <si>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</si>
  <si>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</si>
  <si>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</si>
  <si>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</si>
  <si>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</si>
  <si>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</si>
  <si>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</si>
  <si>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</si>
  <si>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</si>
  <si>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</si>
  <si>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</si>
  <si>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</si>
  <si>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</si>
  <si>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</si>
  <si>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</si>
  <si>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</si>
  <si>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</si>
  <si>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</si>
  <si>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</si>
  <si>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</si>
  <si>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</si>
  <si>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</si>
  <si>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</si>
  <si>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</si>
  <si>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</si>
  <si>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</si>
  <si>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</si>
  <si>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</si>
  <si>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</si>
  <si>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</si>
  <si>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</si>
  <si>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</si>
  <si>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</si>
  <si>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</si>
  <si>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</si>
  <si>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</si>
  <si>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</si>
  <si>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</si>
  <si>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</si>
  <si>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</si>
  <si>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</si>
  <si>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</si>
  <si>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</si>
  <si>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</si>
  <si>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</si>
  <si>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</si>
  <si>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</si>
  <si>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</si>
  <si>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</si>
  <si>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</si>
  <si>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</si>
  <si>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</si>
  <si>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</si>
  <si>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</si>
  <si>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</si>
  <si>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</si>
  <si>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</si>
  <si>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</si>
  <si>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</si>
  <si>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</si>
  <si>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</si>
  <si>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</si>
  <si>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</si>
  <si>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</si>
  <si>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</si>
  <si>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</si>
  <si>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</si>
  <si>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</si>
  <si>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</si>
  <si>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</si>
  <si>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</si>
  <si>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</si>
  <si>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</si>
  <si>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</si>
  <si>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</si>
  <si>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</si>
  <si>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</si>
  <si>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</si>
  <si>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</si>
  <si>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</si>
  <si>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</si>
  <si>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</si>
  <si>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</si>
  <si>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</si>
  <si>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</si>
  <si>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</si>
  <si>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</si>
  <si>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</si>
  <si>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</si>
  <si>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</si>
  <si>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</si>
  <si>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</si>
  <si>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</si>
  <si>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</si>
  <si>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</si>
  <si>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</si>
  <si>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</si>
  <si>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</si>
  <si>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</si>
  <si>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</si>
  <si>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</si>
  <si>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</si>
  <si>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</si>
  <si>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</si>
  <si>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</si>
  <si>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</si>
  <si>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</si>
  <si>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</si>
  <si>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</si>
  <si>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27  ул. Гагарина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</si>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</sst>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&#1043;&#1072;&#1075;&#1072;&#1088;&#1080;&#1085;&#1072;,%20&#1076;.%2027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23">
          <cell r="P23">
            <v>20128.68</v>
          </cell>
          <cell r="U23">
            <v>22838.31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CF38">
            <v>0.139961</v>
          </cell>
        </row>
        <row r="39">
          <cell r="CF39">
            <v>0.099636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H4">
            <v>2440.5</v>
          </cell>
        </row>
        <row r="38">
          <cell r="CF38">
            <v>0.139961</v>
          </cell>
        </row>
        <row r="42">
          <cell r="CF42">
            <v>0.162895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891.36</v>
          </cell>
        </row>
        <row r="24">
          <cell r="D24">
            <v>-227193.17218199992</v>
          </cell>
        </row>
        <row r="25">
          <cell r="D25">
            <v>87699.76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CH123">
            <v>142644.56888640003</v>
          </cell>
        </row>
        <row r="124">
          <cell r="CH124">
            <v>156040.21159200007</v>
          </cell>
        </row>
        <row r="125">
          <cell r="CH125">
            <v>37128.149520000006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19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12" width="9.140625" style="16" hidden="1" customWidth="1"/>
    <col min="13" max="22" width="0" style="16" hidden="1" customWidth="1"/>
    <col min="23" max="23" width="0" style="3" hidden="1" customWidth="1"/>
    <col min="24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5" t="s">
        <v>365</v>
      </c>
      <c r="B2" s="25"/>
      <c r="C2" s="25"/>
      <c r="D2" s="25"/>
      <c r="E2" s="2">
        <v>2524.9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366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367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368</v>
      </c>
    </row>
    <row r="8" spans="1:4" ht="42.75" customHeight="1">
      <c r="A8" s="24" t="s">
        <v>103</v>
      </c>
      <c r="B8" s="24"/>
      <c r="C8" s="24"/>
      <c r="D8" s="24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891.36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-227193.17218199992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87699.76</v>
      </c>
    </row>
    <row r="12" spans="1:4" ht="31.5">
      <c r="A12" s="7" t="s">
        <v>77</v>
      </c>
      <c r="B12" s="1" t="s">
        <v>78</v>
      </c>
      <c r="C12" s="1" t="s">
        <v>73</v>
      </c>
      <c r="D12" s="18">
        <f>D13+D14+D15</f>
        <v>335812.92999840004</v>
      </c>
    </row>
    <row r="13" spans="1:4" ht="15.75">
      <c r="A13" s="7" t="s">
        <v>94</v>
      </c>
      <c r="B13" s="20" t="s">
        <v>79</v>
      </c>
      <c r="C13" s="1" t="s">
        <v>73</v>
      </c>
      <c r="D13" s="18">
        <f>'[5]ГУК 2019'!$CH$124</f>
        <v>156040.21159200007</v>
      </c>
    </row>
    <row r="14" spans="1:4" ht="15.75">
      <c r="A14" s="7" t="s">
        <v>95</v>
      </c>
      <c r="B14" s="20" t="s">
        <v>80</v>
      </c>
      <c r="C14" s="1" t="s">
        <v>73</v>
      </c>
      <c r="D14" s="18">
        <f>'[5]ГУК 2019'!$CH$123</f>
        <v>142644.56888640003</v>
      </c>
    </row>
    <row r="15" spans="1:4" ht="15.75">
      <c r="A15" s="7" t="s">
        <v>96</v>
      </c>
      <c r="B15" s="20" t="s">
        <v>81</v>
      </c>
      <c r="C15" s="1" t="s">
        <v>73</v>
      </c>
      <c r="D15" s="18">
        <f>'[5]ГУК 2019'!$CH$125</f>
        <v>37128.149520000006</v>
      </c>
    </row>
    <row r="16" spans="1:5" ht="15.75">
      <c r="A16" s="20" t="s">
        <v>82</v>
      </c>
      <c r="B16" s="20" t="s">
        <v>83</v>
      </c>
      <c r="C16" s="20" t="s">
        <v>73</v>
      </c>
      <c r="D16" s="21">
        <f>D17</f>
        <v>294333.6499984</v>
      </c>
      <c r="E16" s="2">
        <v>254439.02</v>
      </c>
    </row>
    <row r="17" spans="1:4" ht="31.5">
      <c r="A17" s="20" t="s">
        <v>59</v>
      </c>
      <c r="B17" s="20" t="s">
        <v>97</v>
      </c>
      <c r="C17" s="20" t="s">
        <v>73</v>
      </c>
      <c r="D17" s="21">
        <f>D12-D25+D250+D266</f>
        <v>294333.6499984</v>
      </c>
    </row>
    <row r="18" spans="1:4" ht="31.5">
      <c r="A18" s="20" t="s">
        <v>84</v>
      </c>
      <c r="B18" s="20" t="s">
        <v>98</v>
      </c>
      <c r="C18" s="20" t="s">
        <v>73</v>
      </c>
      <c r="D18" s="20">
        <v>0</v>
      </c>
    </row>
    <row r="19" spans="1:4" ht="15.75">
      <c r="A19" s="20" t="s">
        <v>60</v>
      </c>
      <c r="B19" s="20" t="s">
        <v>85</v>
      </c>
      <c r="C19" s="20" t="s">
        <v>73</v>
      </c>
      <c r="D19" s="20">
        <v>0</v>
      </c>
    </row>
    <row r="20" spans="1:4" ht="15.75">
      <c r="A20" s="20" t="s">
        <v>61</v>
      </c>
      <c r="B20" s="20" t="s">
        <v>86</v>
      </c>
      <c r="C20" s="20" t="s">
        <v>73</v>
      </c>
      <c r="D20" s="20">
        <v>0</v>
      </c>
    </row>
    <row r="21" spans="1:4" ht="15.75">
      <c r="A21" s="20" t="s">
        <v>87</v>
      </c>
      <c r="B21" s="20" t="s">
        <v>88</v>
      </c>
      <c r="C21" s="20" t="s">
        <v>73</v>
      </c>
      <c r="D21" s="20">
        <v>0</v>
      </c>
    </row>
    <row r="22" spans="1:4" ht="15.75">
      <c r="A22" s="20" t="s">
        <v>89</v>
      </c>
      <c r="B22" s="20" t="s">
        <v>90</v>
      </c>
      <c r="C22" s="20" t="s">
        <v>73</v>
      </c>
      <c r="D22" s="21">
        <f>D16+D10+D9</f>
        <v>68031.83781640009</v>
      </c>
    </row>
    <row r="23" spans="1:4" ht="15.75">
      <c r="A23" s="20" t="s">
        <v>91</v>
      </c>
      <c r="B23" s="20" t="s">
        <v>99</v>
      </c>
      <c r="C23" s="20" t="s">
        <v>73</v>
      </c>
      <c r="D23" s="21">
        <v>972.05</v>
      </c>
    </row>
    <row r="24" spans="1:4" ht="15.75">
      <c r="A24" s="20" t="s">
        <v>92</v>
      </c>
      <c r="B24" s="20" t="s">
        <v>100</v>
      </c>
      <c r="C24" s="20" t="s">
        <v>73</v>
      </c>
      <c r="D24" s="21">
        <f>D22-D245</f>
        <v>-298459.28899959987</v>
      </c>
    </row>
    <row r="25" spans="1:5" ht="15.75">
      <c r="A25" s="20" t="s">
        <v>93</v>
      </c>
      <c r="B25" s="20" t="s">
        <v>101</v>
      </c>
      <c r="C25" s="20" t="s">
        <v>73</v>
      </c>
      <c r="D25" s="21">
        <v>113382.76</v>
      </c>
      <c r="E25" s="2">
        <f>61250.76</f>
        <v>61250.76</v>
      </c>
    </row>
    <row r="26" spans="1:4" ht="35.25" customHeight="1">
      <c r="A26" s="24" t="s">
        <v>102</v>
      </c>
      <c r="B26" s="24"/>
      <c r="C26" s="24"/>
      <c r="D26" s="24"/>
    </row>
    <row r="27" spans="1:22" s="6" customFormat="1" ht="31.5">
      <c r="A27" s="17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22838.31</v>
      </c>
      <c r="E28" s="2">
        <f>'[1]2018 Управл'!$U$23</f>
        <v>22838.31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5">
        <f>E28/E2</f>
        <v>9.045233474593054</v>
      </c>
    </row>
    <row r="33" spans="1:22" s="6" customFormat="1" ht="31.5">
      <c r="A33" s="17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30943.6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1638.27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8">
        <f>E35/E2</f>
        <v>0.6488454988316369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782.73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8">
        <f>E39/E2</f>
        <v>0.3100043566081825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8074.75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3.19804744742366</v>
      </c>
    </row>
    <row r="47" spans="1:5" ht="31.5">
      <c r="A47" s="7" t="s">
        <v>327</v>
      </c>
      <c r="B47" s="1" t="s">
        <v>106</v>
      </c>
      <c r="C47" s="1" t="s">
        <v>67</v>
      </c>
      <c r="D47" s="1" t="s">
        <v>14</v>
      </c>
      <c r="E47" s="2">
        <v>19887.1</v>
      </c>
    </row>
    <row r="48" spans="1:4" ht="15.75">
      <c r="A48" s="7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330</v>
      </c>
      <c r="B50" s="1" t="s">
        <v>108</v>
      </c>
      <c r="C50" s="1" t="s">
        <v>73</v>
      </c>
      <c r="D50" s="18">
        <f>E47/E2</f>
        <v>7.87639114420373</v>
      </c>
    </row>
    <row r="51" spans="1:5" ht="47.25">
      <c r="A51" s="7" t="s">
        <v>331</v>
      </c>
      <c r="B51" s="1" t="s">
        <v>106</v>
      </c>
      <c r="C51" s="1" t="s">
        <v>67</v>
      </c>
      <c r="D51" s="18" t="s">
        <v>317</v>
      </c>
      <c r="E51" s="2">
        <v>233.1</v>
      </c>
    </row>
    <row r="52" spans="1:4" ht="15.75">
      <c r="A52" s="7" t="s">
        <v>332</v>
      </c>
      <c r="B52" s="1" t="s">
        <v>107</v>
      </c>
      <c r="C52" s="1" t="s">
        <v>67</v>
      </c>
      <c r="D52" s="18" t="s">
        <v>147</v>
      </c>
    </row>
    <row r="53" spans="1:4" ht="15.75">
      <c r="A53" s="7" t="s">
        <v>333</v>
      </c>
      <c r="B53" s="1" t="s">
        <v>64</v>
      </c>
      <c r="C53" s="1" t="s">
        <v>67</v>
      </c>
      <c r="D53" s="18" t="s">
        <v>10</v>
      </c>
    </row>
    <row r="54" spans="1:4" ht="15.75">
      <c r="A54" s="7" t="s">
        <v>334</v>
      </c>
      <c r="B54" s="1" t="s">
        <v>108</v>
      </c>
      <c r="C54" s="1" t="s">
        <v>73</v>
      </c>
      <c r="D54" s="18">
        <f>E51/E2</f>
        <v>0.09232048794011644</v>
      </c>
    </row>
    <row r="55" spans="1:5" ht="31.5">
      <c r="A55" s="7" t="s">
        <v>335</v>
      </c>
      <c r="B55" s="1" t="s">
        <v>106</v>
      </c>
      <c r="C55" s="1" t="s">
        <v>67</v>
      </c>
      <c r="D55" s="18" t="s">
        <v>316</v>
      </c>
      <c r="E55" s="2">
        <v>327.65</v>
      </c>
    </row>
    <row r="56" spans="1:4" ht="15.75">
      <c r="A56" s="7" t="s">
        <v>336</v>
      </c>
      <c r="B56" s="1" t="s">
        <v>107</v>
      </c>
      <c r="C56" s="1" t="s">
        <v>67</v>
      </c>
      <c r="D56" s="18" t="s">
        <v>147</v>
      </c>
    </row>
    <row r="57" spans="1:4" ht="15.75">
      <c r="A57" s="7" t="s">
        <v>337</v>
      </c>
      <c r="B57" s="1" t="s">
        <v>64</v>
      </c>
      <c r="C57" s="1" t="s">
        <v>67</v>
      </c>
      <c r="D57" s="18" t="s">
        <v>10</v>
      </c>
    </row>
    <row r="58" spans="1:4" ht="15.75">
      <c r="A58" s="7" t="s">
        <v>338</v>
      </c>
      <c r="B58" s="1" t="s">
        <v>108</v>
      </c>
      <c r="C58" s="1" t="s">
        <v>73</v>
      </c>
      <c r="D58" s="18">
        <f>E55/E2</f>
        <v>0.1297675155451701</v>
      </c>
    </row>
    <row r="59" spans="1:22" s="6" customFormat="1" ht="24.75" customHeight="1">
      <c r="A59" s="17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20128.68</v>
      </c>
      <c r="E60" s="2">
        <f>'[1]2018 Управл'!$P$23</f>
        <v>20128.68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5">
        <f>E60/E2</f>
        <v>7.972070180997267</v>
      </c>
    </row>
    <row r="65" spans="1:22" s="6" customFormat="1" ht="15.75">
      <c r="A65" s="17" t="s">
        <v>135</v>
      </c>
      <c r="B65" s="4" t="s">
        <v>104</v>
      </c>
      <c r="C65" s="4" t="s">
        <v>67</v>
      </c>
      <c r="D65" s="4" t="s">
        <v>362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362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17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37176.68</v>
      </c>
      <c r="E72" s="2">
        <v>37176.68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5">
        <f>E72/E2</f>
        <v>14.72402075329716</v>
      </c>
    </row>
    <row r="77" spans="1:22" s="6" customFormat="1" ht="31.5">
      <c r="A77" s="17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13557.98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13557.98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5">
        <f>E79/E2</f>
        <v>5.369709691472929</v>
      </c>
    </row>
    <row r="83" spans="1:22" s="6" customFormat="1" ht="31.5">
      <c r="A83" s="17" t="s">
        <v>155</v>
      </c>
      <c r="B83" s="4" t="s">
        <v>104</v>
      </c>
      <c r="C83" s="4" t="s">
        <v>67</v>
      </c>
      <c r="D83" s="4" t="s">
        <v>55</v>
      </c>
      <c r="E83" s="2">
        <f>1384.69+953.67</f>
        <v>2338.36</v>
      </c>
      <c r="F83" s="5" t="s">
        <v>325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2338.36</v>
      </c>
      <c r="F84" s="16">
        <v>59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5">
        <f>E83/F84</f>
        <v>39.63322033898305</v>
      </c>
    </row>
    <row r="89" spans="1:22" s="6" customFormat="1" ht="47.25">
      <c r="A89" s="17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748.4300000000001</v>
      </c>
      <c r="F90" s="1">
        <v>497.1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480</v>
      </c>
      <c r="F91" s="23" t="s">
        <v>359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3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5">
        <f>E91/F90</f>
        <v>0.9656004828002414</v>
      </c>
      <c r="F94" s="1" t="s">
        <v>326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268.43</v>
      </c>
      <c r="F95" s="1">
        <f>F90</f>
        <v>497.1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5">
        <f>E95/F95</f>
        <v>0.5399919533293099</v>
      </c>
    </row>
    <row r="99" spans="1:22" s="6" customFormat="1" ht="63">
      <c r="A99" s="17" t="s">
        <v>172</v>
      </c>
      <c r="B99" s="4" t="s">
        <v>104</v>
      </c>
      <c r="C99" s="4" t="s">
        <v>67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54989.02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998.25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5">
        <f>E101/E2</f>
        <v>0.39536219256208166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3617.85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5">
        <f>E105/E2</f>
        <v>1.432868628460533</v>
      </c>
    </row>
    <row r="109" spans="1:5" ht="31.5">
      <c r="A109" s="7"/>
      <c r="B109" s="1" t="s">
        <v>106</v>
      </c>
      <c r="C109" s="1" t="s">
        <v>67</v>
      </c>
      <c r="D109" s="15" t="s">
        <v>364</v>
      </c>
      <c r="E109" s="2">
        <v>2226.63</v>
      </c>
    </row>
    <row r="110" spans="1:4" ht="15.75">
      <c r="A110" s="7"/>
      <c r="B110" s="1" t="s">
        <v>107</v>
      </c>
      <c r="C110" s="1" t="s">
        <v>67</v>
      </c>
      <c r="D110" s="15" t="s">
        <v>24</v>
      </c>
    </row>
    <row r="111" spans="1:4" ht="15.75">
      <c r="A111" s="7"/>
      <c r="B111" s="1" t="s">
        <v>64</v>
      </c>
      <c r="C111" s="1" t="s">
        <v>67</v>
      </c>
      <c r="D111" s="15" t="s">
        <v>10</v>
      </c>
    </row>
    <row r="112" spans="1:4" ht="15.75">
      <c r="A112" s="7"/>
      <c r="B112" s="1" t="s">
        <v>108</v>
      </c>
      <c r="C112" s="1" t="s">
        <v>73</v>
      </c>
      <c r="D112" s="15">
        <f>E109/E2</f>
        <v>0.8818685888550042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1528.3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5">
        <f>E113/E2</f>
        <v>0.6052912986652936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17032.95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5">
        <f>E117/E2</f>
        <v>6.745989940195652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3488.84+6719.85</f>
        <v>10208.69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5">
        <f>E121/E2</f>
        <v>4.0432056715117435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4305.52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5">
        <f>E125/E2</f>
        <v>1.7052239692661098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1561.16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5">
        <f>E129/E2</f>
        <v>0.618305675472296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1140.22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5">
        <f>E133/E2</f>
        <v>0.45159016198661334</v>
      </c>
    </row>
    <row r="137" spans="1:5" ht="31.5">
      <c r="A137" s="7" t="s">
        <v>339</v>
      </c>
      <c r="B137" s="1" t="s">
        <v>106</v>
      </c>
      <c r="C137" s="1" t="s">
        <v>67</v>
      </c>
      <c r="D137" s="1" t="s">
        <v>322</v>
      </c>
      <c r="E137" s="2">
        <v>1726.25</v>
      </c>
    </row>
    <row r="138" spans="1:4" ht="15.75">
      <c r="A138" s="7" t="s">
        <v>340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342</v>
      </c>
      <c r="B140" s="1" t="s">
        <v>108</v>
      </c>
      <c r="C140" s="1" t="s">
        <v>73</v>
      </c>
      <c r="D140" s="15">
        <f>E137/E2</f>
        <v>0.6836904431858687</v>
      </c>
    </row>
    <row r="141" spans="1:5" ht="31.5">
      <c r="A141" s="7"/>
      <c r="B141" s="1" t="s">
        <v>106</v>
      </c>
      <c r="C141" s="1" t="s">
        <v>67</v>
      </c>
      <c r="D141" s="15" t="s">
        <v>321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5" t="s">
        <v>31</v>
      </c>
    </row>
    <row r="143" spans="1:4" ht="15.75">
      <c r="A143" s="7"/>
      <c r="B143" s="1" t="s">
        <v>64</v>
      </c>
      <c r="C143" s="1" t="s">
        <v>67</v>
      </c>
      <c r="D143" s="15" t="s">
        <v>10</v>
      </c>
    </row>
    <row r="144" spans="1:4" ht="15.75">
      <c r="A144" s="7"/>
      <c r="B144" s="1" t="s">
        <v>108</v>
      </c>
      <c r="C144" s="1" t="s">
        <v>73</v>
      </c>
      <c r="D144" s="15">
        <f>E141/E2</f>
        <v>0</v>
      </c>
    </row>
    <row r="145" spans="1:5" ht="31.5">
      <c r="A145" s="7" t="s">
        <v>343</v>
      </c>
      <c r="B145" s="1" t="s">
        <v>106</v>
      </c>
      <c r="C145" s="1" t="s">
        <v>67</v>
      </c>
      <c r="D145" s="15" t="s">
        <v>323</v>
      </c>
      <c r="E145" s="2">
        <v>10643.2</v>
      </c>
    </row>
    <row r="146" spans="1:4" ht="15.75">
      <c r="A146" s="7" t="s">
        <v>344</v>
      </c>
      <c r="B146" s="1" t="s">
        <v>107</v>
      </c>
      <c r="C146" s="1" t="s">
        <v>67</v>
      </c>
      <c r="D146" s="15" t="s">
        <v>24</v>
      </c>
    </row>
    <row r="147" spans="1:4" ht="15.75">
      <c r="A147" s="7" t="s">
        <v>345</v>
      </c>
      <c r="B147" s="1" t="s">
        <v>64</v>
      </c>
      <c r="C147" s="1" t="s">
        <v>67</v>
      </c>
      <c r="D147" s="15" t="s">
        <v>10</v>
      </c>
    </row>
    <row r="148" spans="1:4" ht="15.75">
      <c r="A148" s="7" t="s">
        <v>346</v>
      </c>
      <c r="B148" s="1" t="s">
        <v>108</v>
      </c>
      <c r="C148" s="1" t="s">
        <v>73</v>
      </c>
      <c r="D148" s="15">
        <f>E145/E2</f>
        <v>4.215295655273477</v>
      </c>
    </row>
    <row r="149" spans="1:5" ht="31.5">
      <c r="A149" s="7" t="s">
        <v>347</v>
      </c>
      <c r="B149" s="1" t="s">
        <v>106</v>
      </c>
      <c r="C149" s="1" t="s">
        <v>67</v>
      </c>
      <c r="D149" s="15" t="s">
        <v>320</v>
      </c>
      <c r="E149" s="2">
        <v>0</v>
      </c>
    </row>
    <row r="150" spans="1:4" ht="15.75">
      <c r="A150" s="7" t="s">
        <v>348</v>
      </c>
      <c r="B150" s="1" t="s">
        <v>107</v>
      </c>
      <c r="C150" s="1" t="s">
        <v>67</v>
      </c>
      <c r="D150" s="15" t="s">
        <v>24</v>
      </c>
    </row>
    <row r="151" spans="1:4" ht="15.75">
      <c r="A151" s="7" t="s">
        <v>349</v>
      </c>
      <c r="B151" s="1" t="s">
        <v>64</v>
      </c>
      <c r="C151" s="1" t="s">
        <v>67</v>
      </c>
      <c r="D151" s="15" t="s">
        <v>10</v>
      </c>
    </row>
    <row r="152" spans="1:4" ht="15.75">
      <c r="A152" s="7" t="s">
        <v>350</v>
      </c>
      <c r="B152" s="1" t="s">
        <v>108</v>
      </c>
      <c r="C152" s="1" t="s">
        <v>73</v>
      </c>
      <c r="D152" s="15">
        <f>E149/E2</f>
        <v>0</v>
      </c>
    </row>
    <row r="153" spans="1:7" ht="31.5">
      <c r="A153" s="7" t="s">
        <v>351</v>
      </c>
      <c r="B153" s="1" t="s">
        <v>106</v>
      </c>
      <c r="C153" s="1" t="s">
        <v>67</v>
      </c>
      <c r="D153" s="1" t="s">
        <v>318</v>
      </c>
      <c r="E153" s="2">
        <v>0</v>
      </c>
      <c r="F153" s="11"/>
      <c r="G153" s="12"/>
    </row>
    <row r="154" spans="1:6" ht="15.75">
      <c r="A154" s="7" t="s">
        <v>352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353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354</v>
      </c>
      <c r="B156" s="1" t="s">
        <v>108</v>
      </c>
      <c r="C156" s="1" t="s">
        <v>73</v>
      </c>
      <c r="D156" s="15">
        <f>E153/E2</f>
        <v>0</v>
      </c>
    </row>
    <row r="157" spans="1:4" ht="47.25">
      <c r="A157" s="17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E159+E163+E167+E171+E175+E179+E187+E191+E195+E199+E183</f>
        <v>48388.716816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6">
        <v>1</v>
      </c>
      <c r="G159" s="16">
        <f>'[2]гук(2016)'!$CF$39*12*E2</f>
        <v>3018.8512368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5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363</v>
      </c>
      <c r="E163" s="2">
        <f>('[3]гук(2016)'!$CF$38+'[3]гук(2016)'!$CF$42)*12*'[3]гук(2016)'!$CH$4</f>
        <v>8869.440816</v>
      </c>
      <c r="F163" s="16">
        <v>2</v>
      </c>
      <c r="G163" s="16">
        <f>'[2]гук(2016)'!$CF$38*12*E2</f>
        <v>4240.6503468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5">
        <f>E163/F163</f>
        <v>4434.720408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0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5">
        <f>E167/E2</f>
        <v>0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5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v>12285.44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5">
        <f>E175/E2</f>
        <v>4.865713493603707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1146.87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5">
        <f>E179/E2</f>
        <v>0.45422392966058056</v>
      </c>
    </row>
    <row r="183" spans="1:5" ht="31.5">
      <c r="A183" s="7"/>
      <c r="B183" s="1" t="s">
        <v>106</v>
      </c>
      <c r="C183" s="1" t="s">
        <v>67</v>
      </c>
      <c r="D183" s="1" t="s">
        <v>361</v>
      </c>
      <c r="E183" s="2">
        <v>4108.92</v>
      </c>
    </row>
    <row r="184" spans="1:4" ht="15.75">
      <c r="A184" s="7"/>
      <c r="B184" s="1" t="s">
        <v>107</v>
      </c>
      <c r="C184" s="1" t="s">
        <v>67</v>
      </c>
      <c r="D184" s="1" t="s">
        <v>24</v>
      </c>
    </row>
    <row r="185" spans="1:4" ht="15.75">
      <c r="A185" s="7"/>
      <c r="B185" s="1" t="s">
        <v>64</v>
      </c>
      <c r="C185" s="1" t="s">
        <v>67</v>
      </c>
      <c r="D185" s="1" t="s">
        <v>10</v>
      </c>
    </row>
    <row r="186" spans="1:4" ht="15.75">
      <c r="A186" s="7"/>
      <c r="B186" s="1" t="s">
        <v>108</v>
      </c>
      <c r="C186" s="1" t="s">
        <v>73</v>
      </c>
      <c r="D186" s="15">
        <f>E183/E2</f>
        <v>1.6273594993861142</v>
      </c>
    </row>
    <row r="187" spans="1:5" ht="31.5">
      <c r="A187" s="7" t="s">
        <v>229</v>
      </c>
      <c r="B187" s="1" t="s">
        <v>106</v>
      </c>
      <c r="C187" s="1" t="s">
        <v>67</v>
      </c>
      <c r="D187" s="1" t="s">
        <v>44</v>
      </c>
      <c r="E187" s="2">
        <v>499.42</v>
      </c>
    </row>
    <row r="188" spans="1:4" ht="15.75">
      <c r="A188" s="7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231</v>
      </c>
      <c r="B190" s="1" t="s">
        <v>108</v>
      </c>
      <c r="C190" s="1" t="s">
        <v>73</v>
      </c>
      <c r="D190" s="15">
        <f>E187/E2</f>
        <v>0.19779793259138975</v>
      </c>
    </row>
    <row r="191" spans="1:6" ht="31.5">
      <c r="A191" s="7" t="s">
        <v>232</v>
      </c>
      <c r="B191" s="1" t="s">
        <v>106</v>
      </c>
      <c r="C191" s="1" t="s">
        <v>67</v>
      </c>
      <c r="D191" s="1" t="s">
        <v>45</v>
      </c>
      <c r="E191" s="2">
        <v>5611.75</v>
      </c>
      <c r="F191" s="16" t="s">
        <v>319</v>
      </c>
    </row>
    <row r="192" spans="1:6" ht="15.75">
      <c r="A192" s="7" t="s">
        <v>233</v>
      </c>
      <c r="B192" s="1" t="s">
        <v>107</v>
      </c>
      <c r="C192" s="1" t="s">
        <v>67</v>
      </c>
      <c r="D192" s="1" t="s">
        <v>24</v>
      </c>
      <c r="F192" s="16" t="s">
        <v>10</v>
      </c>
    </row>
    <row r="193" spans="1:4" ht="15.75">
      <c r="A193" s="7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235</v>
      </c>
      <c r="B194" s="1" t="s">
        <v>108</v>
      </c>
      <c r="C194" s="1" t="s">
        <v>73</v>
      </c>
      <c r="D194" s="15">
        <f>E191/E2</f>
        <v>2.2225632698324684</v>
      </c>
    </row>
    <row r="195" spans="1:5" ht="31.5">
      <c r="A195" s="7" t="s">
        <v>236</v>
      </c>
      <c r="B195" s="1" t="s">
        <v>106</v>
      </c>
      <c r="C195" s="1" t="s">
        <v>67</v>
      </c>
      <c r="D195" s="1" t="s">
        <v>46</v>
      </c>
      <c r="E195" s="2">
        <v>7685.05</v>
      </c>
    </row>
    <row r="196" spans="1:4" ht="15.75">
      <c r="A196" s="7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239</v>
      </c>
      <c r="B198" s="1" t="s">
        <v>108</v>
      </c>
      <c r="C198" s="1" t="s">
        <v>73</v>
      </c>
      <c r="D198" s="15">
        <f>E195/E2</f>
        <v>3.043704701176284</v>
      </c>
    </row>
    <row r="199" spans="1:5" ht="31.5">
      <c r="A199" s="7"/>
      <c r="B199" s="1" t="s">
        <v>106</v>
      </c>
      <c r="C199" s="1" t="s">
        <v>67</v>
      </c>
      <c r="D199" s="15" t="s">
        <v>360</v>
      </c>
      <c r="E199" s="2">
        <v>6033.4</v>
      </c>
    </row>
    <row r="200" spans="1:4" ht="15.75">
      <c r="A200" s="7"/>
      <c r="B200" s="1" t="s">
        <v>107</v>
      </c>
      <c r="C200" s="1" t="s">
        <v>67</v>
      </c>
      <c r="D200" s="15" t="s">
        <v>24</v>
      </c>
    </row>
    <row r="201" spans="1:4" ht="15.75">
      <c r="A201" s="7"/>
      <c r="B201" s="1" t="s">
        <v>64</v>
      </c>
      <c r="C201" s="1" t="s">
        <v>67</v>
      </c>
      <c r="D201" s="15" t="s">
        <v>10</v>
      </c>
    </row>
    <row r="202" spans="1:4" ht="15.75">
      <c r="A202" s="7"/>
      <c r="B202" s="1" t="s">
        <v>108</v>
      </c>
      <c r="C202" s="1" t="s">
        <v>73</v>
      </c>
      <c r="D202" s="15">
        <f>E199/E2</f>
        <v>2.389559982573567</v>
      </c>
    </row>
    <row r="203" spans="1:4" ht="47.25">
      <c r="A203" s="17" t="s">
        <v>274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240</v>
      </c>
      <c r="B204" s="1" t="s">
        <v>105</v>
      </c>
      <c r="C204" s="1" t="s">
        <v>73</v>
      </c>
      <c r="D204" s="1">
        <f>E205+E209+E213+E217+E221+E225+E229+E233+E237+E241</f>
        <v>135381.35</v>
      </c>
      <c r="F204" s="13"/>
    </row>
    <row r="205" spans="1:5" ht="31.5">
      <c r="A205" s="7" t="s">
        <v>241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243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244</v>
      </c>
      <c r="B209" s="1" t="s">
        <v>106</v>
      </c>
      <c r="C209" s="1" t="s">
        <v>67</v>
      </c>
      <c r="D209" s="1" t="s">
        <v>50</v>
      </c>
      <c r="E209" s="2">
        <v>0</v>
      </c>
    </row>
    <row r="210" spans="1:4" ht="15.75">
      <c r="A210" s="7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247</v>
      </c>
      <c r="B212" s="1" t="s">
        <v>108</v>
      </c>
      <c r="C212" s="1" t="s">
        <v>73</v>
      </c>
      <c r="D212" s="15">
        <f>E209/E2</f>
        <v>0</v>
      </c>
    </row>
    <row r="213" spans="1:5" ht="31.5">
      <c r="A213" s="7" t="s">
        <v>248</v>
      </c>
      <c r="B213" s="1" t="s">
        <v>106</v>
      </c>
      <c r="C213" s="1" t="s">
        <v>67</v>
      </c>
      <c r="D213" s="1" t="s">
        <v>49</v>
      </c>
      <c r="E213" s="2">
        <v>54411.66</v>
      </c>
    </row>
    <row r="214" spans="1:4" ht="15.75">
      <c r="A214" s="7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251</v>
      </c>
      <c r="B216" s="1" t="s">
        <v>108</v>
      </c>
      <c r="C216" s="1" t="s">
        <v>73</v>
      </c>
      <c r="D216" s="18">
        <f>E213/E2</f>
        <v>21.550025743593807</v>
      </c>
    </row>
    <row r="217" spans="1:5" ht="31.5">
      <c r="A217" s="7" t="s">
        <v>252</v>
      </c>
      <c r="B217" s="1" t="s">
        <v>106</v>
      </c>
      <c r="C217" s="1" t="s">
        <v>67</v>
      </c>
      <c r="D217" s="1" t="s">
        <v>275</v>
      </c>
      <c r="E217" s="2">
        <v>0</v>
      </c>
    </row>
    <row r="218" spans="1:4" ht="15.75">
      <c r="A218" s="7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255</v>
      </c>
      <c r="B220" s="1" t="s">
        <v>108</v>
      </c>
      <c r="C220" s="1" t="s">
        <v>73</v>
      </c>
      <c r="D220" s="1">
        <v>0</v>
      </c>
    </row>
    <row r="221" spans="1:5" ht="31.5">
      <c r="A221" s="7" t="s">
        <v>256</v>
      </c>
      <c r="B221" s="1" t="s">
        <v>106</v>
      </c>
      <c r="C221" s="1" t="s">
        <v>67</v>
      </c>
      <c r="D221" s="1" t="s">
        <v>324</v>
      </c>
      <c r="E221" s="2">
        <f>31568+49401.69</f>
        <v>80969.69</v>
      </c>
    </row>
    <row r="222" spans="1:4" ht="15.75">
      <c r="A222" s="7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259</v>
      </c>
      <c r="B224" s="1" t="s">
        <v>108</v>
      </c>
      <c r="C224" s="1" t="s">
        <v>73</v>
      </c>
      <c r="D224" s="15">
        <f>E221/E2</f>
        <v>32.068473998970255</v>
      </c>
    </row>
    <row r="225" spans="1:5" ht="31.5">
      <c r="A225" s="7" t="s">
        <v>260</v>
      </c>
      <c r="B225" s="1" t="s">
        <v>106</v>
      </c>
      <c r="C225" s="1" t="s">
        <v>67</v>
      </c>
      <c r="D225" s="1" t="s">
        <v>1</v>
      </c>
      <c r="E225" s="2">
        <v>0</v>
      </c>
    </row>
    <row r="226" spans="1:4" ht="15.75">
      <c r="A226" s="7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263</v>
      </c>
      <c r="B228" s="1" t="s">
        <v>108</v>
      </c>
      <c r="C228" s="1" t="s">
        <v>73</v>
      </c>
      <c r="D228" s="15">
        <f>E225/E2</f>
        <v>0</v>
      </c>
    </row>
    <row r="229" spans="1:5" ht="31.5">
      <c r="A229" s="7" t="s">
        <v>264</v>
      </c>
      <c r="B229" s="1" t="s">
        <v>106</v>
      </c>
      <c r="C229" s="1" t="s">
        <v>67</v>
      </c>
      <c r="D229" s="1" t="s">
        <v>0</v>
      </c>
      <c r="E229" s="2">
        <v>0</v>
      </c>
    </row>
    <row r="230" spans="1:4" ht="15.75">
      <c r="A230" s="7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267</v>
      </c>
      <c r="B232" s="1" t="s">
        <v>108</v>
      </c>
      <c r="C232" s="1" t="s">
        <v>73</v>
      </c>
      <c r="D232" s="15">
        <f>E229/E2</f>
        <v>0</v>
      </c>
    </row>
    <row r="233" spans="1:5" ht="31.5">
      <c r="A233" s="7" t="s">
        <v>269</v>
      </c>
      <c r="B233" s="1" t="s">
        <v>106</v>
      </c>
      <c r="C233" s="1" t="s">
        <v>67</v>
      </c>
      <c r="D233" s="1" t="s">
        <v>51</v>
      </c>
      <c r="E233" s="2">
        <v>0</v>
      </c>
    </row>
    <row r="234" spans="1:4" ht="15.75">
      <c r="A234" s="7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273</v>
      </c>
      <c r="B236" s="1" t="s">
        <v>108</v>
      </c>
      <c r="C236" s="1" t="s">
        <v>73</v>
      </c>
      <c r="D236" s="15">
        <f>E233/E2</f>
        <v>0</v>
      </c>
    </row>
    <row r="237" spans="1:5" ht="31.5">
      <c r="A237" s="7" t="s">
        <v>276</v>
      </c>
      <c r="B237" s="1" t="s">
        <v>106</v>
      </c>
      <c r="C237" s="1" t="s">
        <v>67</v>
      </c>
      <c r="D237" s="1" t="s">
        <v>52</v>
      </c>
      <c r="E237" s="2">
        <v>0</v>
      </c>
    </row>
    <row r="238" spans="1:4" ht="15.75">
      <c r="A238" s="7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279</v>
      </c>
      <c r="B240" s="1" t="s">
        <v>108</v>
      </c>
      <c r="C240" s="1" t="s">
        <v>73</v>
      </c>
      <c r="D240" s="15">
        <f>E237/E2</f>
        <v>0</v>
      </c>
    </row>
    <row r="241" spans="1:6" ht="31.5">
      <c r="A241" s="7" t="s">
        <v>355</v>
      </c>
      <c r="B241" s="1" t="s">
        <v>106</v>
      </c>
      <c r="C241" s="1" t="s">
        <v>67</v>
      </c>
      <c r="D241" s="1" t="s">
        <v>53</v>
      </c>
      <c r="E241" s="2">
        <v>0</v>
      </c>
      <c r="F241" s="16">
        <f>0.3*100</f>
        <v>30</v>
      </c>
    </row>
    <row r="242" spans="1:4" ht="15.75">
      <c r="A242" s="7" t="s">
        <v>356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357</v>
      </c>
      <c r="B243" s="1" t="s">
        <v>64</v>
      </c>
      <c r="C243" s="1" t="s">
        <v>67</v>
      </c>
      <c r="D243" s="1" t="s">
        <v>312</v>
      </c>
    </row>
    <row r="244" spans="1:4" ht="15.75">
      <c r="A244" s="7" t="s">
        <v>358</v>
      </c>
      <c r="B244" s="1" t="s">
        <v>108</v>
      </c>
      <c r="C244" s="1" t="s">
        <v>73</v>
      </c>
      <c r="D244" s="15">
        <f>E241/F241</f>
        <v>0</v>
      </c>
    </row>
    <row r="245" spans="1:4" ht="15.75">
      <c r="A245" s="7"/>
      <c r="B245" s="4" t="s">
        <v>268</v>
      </c>
      <c r="C245" s="1" t="s">
        <v>73</v>
      </c>
      <c r="D245" s="14">
        <f>SUM(D28,D34,D60,D66,D72,D78,D84,D90,D100,D158,D204)</f>
        <v>366491.126816</v>
      </c>
    </row>
    <row r="246" spans="1:4" ht="15.75">
      <c r="A246" s="24" t="s">
        <v>280</v>
      </c>
      <c r="B246" s="24"/>
      <c r="C246" s="24"/>
      <c r="D246" s="24"/>
    </row>
    <row r="247" spans="1:4" ht="15.75">
      <c r="A247" s="7" t="s">
        <v>281</v>
      </c>
      <c r="B247" s="1" t="s">
        <v>282</v>
      </c>
      <c r="C247" s="1" t="s">
        <v>283</v>
      </c>
      <c r="D247" s="22">
        <v>6</v>
      </c>
    </row>
    <row r="248" spans="1:4" ht="15.75">
      <c r="A248" s="7" t="s">
        <v>284</v>
      </c>
      <c r="B248" s="1" t="s">
        <v>285</v>
      </c>
      <c r="C248" s="1" t="s">
        <v>283</v>
      </c>
      <c r="D248" s="22">
        <v>6</v>
      </c>
    </row>
    <row r="249" spans="1:4" ht="31.5">
      <c r="A249" s="7" t="s">
        <v>286</v>
      </c>
      <c r="B249" s="1" t="s">
        <v>287</v>
      </c>
      <c r="C249" s="1" t="s">
        <v>283</v>
      </c>
      <c r="D249" s="1">
        <v>0</v>
      </c>
    </row>
    <row r="250" spans="1:4" ht="15.75">
      <c r="A250" s="7" t="s">
        <v>288</v>
      </c>
      <c r="B250" s="1" t="s">
        <v>289</v>
      </c>
      <c r="C250" s="1" t="s">
        <v>73</v>
      </c>
      <c r="D250" s="18">
        <v>-19196.52</v>
      </c>
    </row>
    <row r="251" spans="1:4" ht="15.75">
      <c r="A251" s="24" t="s">
        <v>290</v>
      </c>
      <c r="B251" s="24"/>
      <c r="C251" s="24"/>
      <c r="D251" s="24"/>
    </row>
    <row r="252" spans="1:4" ht="15.75">
      <c r="A252" s="7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7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294</v>
      </c>
      <c r="B255" s="1" t="s">
        <v>99</v>
      </c>
      <c r="C255" s="1" t="s">
        <v>73</v>
      </c>
      <c r="D255" s="1">
        <v>0</v>
      </c>
    </row>
    <row r="256" spans="1:4" ht="31.5">
      <c r="A256" s="7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7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24" t="s">
        <v>298</v>
      </c>
      <c r="B258" s="24"/>
      <c r="C258" s="24"/>
      <c r="D258" s="24"/>
    </row>
    <row r="259" spans="1:4" ht="15.75">
      <c r="A259" s="7" t="s">
        <v>299</v>
      </c>
      <c r="B259" s="1" t="s">
        <v>282</v>
      </c>
      <c r="C259" s="1" t="s">
        <v>283</v>
      </c>
      <c r="D259" s="1">
        <v>0</v>
      </c>
    </row>
    <row r="260" spans="1:4" ht="15.75">
      <c r="A260" s="7" t="s">
        <v>300</v>
      </c>
      <c r="B260" s="1" t="s">
        <v>285</v>
      </c>
      <c r="C260" s="1" t="s">
        <v>283</v>
      </c>
      <c r="D260" s="1">
        <v>0</v>
      </c>
    </row>
    <row r="261" spans="1:4" ht="15.75">
      <c r="A261" s="7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7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24" t="s">
        <v>304</v>
      </c>
      <c r="B263" s="24"/>
      <c r="C263" s="24"/>
      <c r="D263" s="24"/>
    </row>
    <row r="264" spans="1:4" ht="15.75">
      <c r="A264" s="7" t="s">
        <v>305</v>
      </c>
      <c r="B264" s="1" t="s">
        <v>306</v>
      </c>
      <c r="C264" s="1" t="s">
        <v>283</v>
      </c>
      <c r="D264" s="1">
        <v>25</v>
      </c>
    </row>
    <row r="265" spans="1:4" ht="15.75">
      <c r="A265" s="7" t="s">
        <v>307</v>
      </c>
      <c r="B265" s="1" t="s">
        <v>308</v>
      </c>
      <c r="C265" s="1" t="s">
        <v>283</v>
      </c>
      <c r="D265" s="1">
        <v>4</v>
      </c>
    </row>
    <row r="266" spans="1:4" ht="31.5">
      <c r="A266" s="7" t="s">
        <v>309</v>
      </c>
      <c r="B266" s="1" t="s">
        <v>310</v>
      </c>
      <c r="C266" s="1" t="s">
        <v>73</v>
      </c>
      <c r="D266" s="1">
        <v>91100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2017-04-03T11:26:56Z</cp:lastPrinted>
  <dcterms:created xsi:type="dcterms:W3CDTF">2010-07-19T21:32:50Z</dcterms:created>
  <dcterms:modified xsi:type="dcterms:W3CDTF">2020-03-25T12:32:15Z</dcterms:modified>
  <cp:category/>
  <cp:version/>
  <cp:contentType/>
  <cp:contentStatus/>
</cp:coreProperties>
</file>