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<sst xmlns="http://schemas.openxmlformats.org/spreadsheetml/2006/main" count="930" uniqueCount="372">
  <si>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</si>
  <si>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</si>
  <si>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</si>
  <si>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</si>
  <si>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</si>
  <si>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</si>
  <si>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</si>
  <si>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</si>
  <si>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</si>
  <si>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</si>
  <si>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</si>
  <si>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</si>
  <si>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</si>
  <si>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</si>
  <si>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</si>
  <si>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</si>
  <si>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</si>
  <si>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</si>
  <si>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</si>
  <si>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</si>
  <si>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</si>
  <si>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</si>
  <si>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</si>
  <si>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</si>
  <si>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</si>
  <si>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</si>
  <si>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</si>
  <si>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</si>
  <si>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</si>
  <si>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</si>
  <si>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</si>
  <si>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</si>
  <si>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</si>
  <si>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</si>
  <si>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</si>
  <si>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</si>
  <si>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</si>
  <si>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</si>
  <si>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</si>
  <si>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</si>
  <si>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</si>
  <si>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</si>
  <si>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</si>
  <si>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</si>
  <si>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</si>
  <si>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</si>
  <si>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</si>
  <si>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</si>
  <si>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</si>
  <si>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</si>
  <si>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</si>
  <si>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</si>
  <si>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</si>
  <si>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</si>
  <si>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</si>
  <si>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</si>
  <si>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</si>
  <si>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</si>
  <si>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</si>
  <si>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</si>
  <si>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</si>
  <si>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</si>
  <si>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</si>
  <si>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</si>
  <si>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</si>
  <si>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</si>
  <si>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</si>
  <si>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</si>
  <si>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</si>
  <si>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</si>
  <si>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</si>
  <si>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</si>
  <si>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</si>
  <si>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</si>
  <si>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</si>
  <si>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</si>
  <si>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</si>
  <si>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</si>
  <si>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</si>
  <si>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</si>
  <si>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</si>
  <si>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</si>
  <si>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</si>
  <si>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</si>
  <si>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</si>
  <si>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</si>
  <si>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</si>
  <si>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</si>
  <si>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</si>
  <si>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</si>
  <si>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</si>
  <si>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</si>
  <si>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</si>
  <si>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</si>
  <si>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</si>
  <si>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</si>
  <si>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</si>
  <si>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</si>
  <si>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</si>
  <si>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</si>
  <si>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</si>
  <si>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</si>
  <si>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</si>
  <si>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</si>
  <si>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</si>
  <si>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</si>
  <si>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</si>
  <si>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</si>
  <si>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</si>
  <si>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</si>
  <si>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</si>
  <si>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</si>
  <si>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</si>
  <si>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</si>
  <si>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</si>
  <si>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</si>
  <si>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</si>
  <si>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</si>
  <si>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</si>
  <si>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</si>
  <si>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</si>
  <si>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</si>
  <si>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</si>
  <si>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</si>
  <si>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</si>
  <si>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</si>
  <si>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</si>
  <si>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</si>
  <si>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</si>
  <si>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</si>
  <si>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</si>
  <si>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</si>
  <si>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</si>
  <si>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</si>
  <si>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</si>
  <si>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</si>
  <si>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</si>
  <si>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</si>
  <si>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</si>
  <si>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</si>
  <si>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</si>
  <si>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</si>
  <si>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</si>
  <si>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</si>
  <si>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</si>
  <si>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</si>
  <si>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</si>
  <si>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</si>
  <si>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</si>
  <si>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</si>
  <si>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</si>
  <si>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</si>
  <si>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</si>
  <si>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</si>
  <si>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</si>
  <si>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</si>
  <si>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</si>
  <si>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</si>
  <si>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</si>
  <si>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</si>
  <si>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</si>
  <si>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</si>
  <si>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</si>
  <si>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</si>
  <si>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</si>
  <si>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</si>
  <si>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</si>
  <si>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</si>
  <si>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</si>
  <si>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</si>
  <si>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</si>
  <si>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</si>
  <si>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</si>
  <si>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</si>
  <si>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</si>
  <si>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</si>
  <si>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</si>
  <si>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</si>
  <si>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</si>
  <si>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</si>
  <si>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</si>
  <si>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</si>
  <si>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</si>
  <si>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</si>
  <si>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</si>
  <si>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</si>
  <si>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</si>
  <si>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</si>
  <si>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</si>
  <si>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</si>
  <si>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</si>
  <si>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</si>
  <si>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</si>
  <si>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</si>
  <si>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</si>
  <si>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</si>
  <si>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</si>
  <si>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</si>
  <si>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</si>
  <si>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</si>
  <si>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</si>
  <si>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</si>
  <si>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</si>
  <si>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</si>
  <si>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</si>
  <si>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</si>
  <si>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</si>
  <si>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</si>
  <si>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</si>
  <si>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</si>
  <si>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</si>
  <si>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</si>
  <si>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</si>
  <si>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</si>
  <si>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</si>
  <si>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</si>
  <si>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</si>
  <si>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</si>
  <si>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</si>
  <si>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</si>
  <si>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</si>
  <si>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</si>
  <si>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</si>
  <si>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</si>
  <si>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</si>
  <si>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</si>
  <si>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</si>
  <si>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</si>
  <si>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</si>
  <si>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</si>
  <si>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</si>
  <si>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</si>
  <si>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</si>
  <si>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</si>
  <si>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</si>
  <si>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</si>
  <si>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</si>
  <si>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</si>
  <si>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</si>
  <si>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</si>
  <si>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</si>
  <si>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</si>
  <si>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</si>
  <si>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</si>
  <si>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</si>
  <si>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</si>
  <si>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</si>
  <si>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</si>
  <si>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</si>
  <si>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</si>
  <si>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</si>
  <si>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</si>
  <si>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</si>
  <si>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</si>
  <si>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</si>
  <si>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</si>
  <si>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</si>
  <si>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</si>
  <si>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</si>
  <si>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</si>
  <si>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</si>
  <si>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</si>
  <si>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</si>
  <si>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</si>
  <si>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</si>
  <si>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</si>
  <si>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</si>
  <si>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</si>
  <si>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</si>
  <si>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</si>
  <si>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</si>
  <si>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</si>
  <si>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</si>
  <si>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</si>
  <si>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</si>
  <si>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</si>
  <si>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</si>
  <si>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</si>
  <si>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</si>
  <si>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</si>
  <si>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</si>
  <si>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</si>
  <si>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</si>
  <si>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</si>
  <si>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</si>
  <si>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</si>
  <si>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</si>
  <si>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</si>
  <si>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</si>
  <si>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</si>
  <si>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</si>
  <si>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</si>
  <si>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</si>
  <si>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</si>
  <si>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</si>
  <si>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</si>
  <si>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</si>
  <si>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</si>
  <si>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</si>
  <si>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</si>
  <si>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</si>
  <si>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</si>
  <si>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</si>
  <si>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</si>
  <si>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</si>
  <si>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</si>
  <si>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</si>
  <si>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</si>
  <si>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</si>
  <si>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</si>
  <si>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</si>
  <si>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</si>
  <si>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</si>
  <si>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</si>
  <si>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</si>
  <si>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</si>
  <si>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</si>
  <si>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</si>
  <si>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</si>
  <si>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</si>
  <si>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</si>
  <si>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</si>
  <si>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</si>
  <si>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</si>
  <si>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</si>
  <si>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</si>
  <si>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</si>
  <si>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</si>
  <si>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</si>
  <si>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</si>
  <si>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</si>
  <si>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</si>
  <si>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</si>
  <si>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</si>
  <si>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</si>
  <si>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</si>
  <si>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</si>
  <si>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</si>
  <si>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</si>
  <si>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</si>
  <si>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</si>
  <si>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</si>
  <si>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</si>
  <si>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</si>
  <si>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</si>
  <si>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</si>
  <si>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</si>
  <si>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</si>
  <si>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</si>
  <si>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</si>
  <si>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</si>
  <si>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</si>
  <si>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</si>
  <si>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</si>
  <si>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</si>
  <si>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</si>
  <si>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</si>
  <si>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</si>
  <si>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</si>
  <si>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</si>
  <si>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</si>
  <si>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</si>
  <si>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</si>
  <si>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</si>
  <si>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</si>
  <si>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</si>
  <si>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тариф</t>
  </si>
  <si>
    <t>31.03.2020 г.</t>
  </si>
  <si>
    <t>01.01.2019 г.</t>
  </si>
  <si>
    <t>31.12.2019 г.</t>
  </si>
  <si>
    <t>по тарифу</t>
  </si>
  <si>
    <t>Отчет об исполнении управляющей организацией ООО "ГУК "Привокзальная" договора управления за 2019 год по дому № 7  ул. 4-я Пятилетка                    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</si>
</sst>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4-&#1103;%20&#1055;&#1103;&#1090;&#1080;&#1083;&#1077;&#1090;&#1082;&#1072;,%20&#1076;.%207%20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4">
          <cell r="P14">
            <v>45003.816000000006</v>
          </cell>
          <cell r="U14">
            <v>51062.02200000001</v>
          </cell>
          <cell r="AD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8">
          <cell r="BJ8">
            <v>0.056308</v>
          </cell>
        </row>
        <row r="9">
          <cell r="BJ9">
            <v>0.582542</v>
          </cell>
        </row>
        <row r="10">
          <cell r="BJ10">
            <v>0.067284</v>
          </cell>
        </row>
        <row r="11">
          <cell r="BJ11">
            <v>3.6E-05</v>
          </cell>
        </row>
        <row r="12">
          <cell r="BJ12">
            <v>0.186191</v>
          </cell>
        </row>
        <row r="13">
          <cell r="BJ13">
            <v>0.000835</v>
          </cell>
        </row>
        <row r="14">
          <cell r="BJ14">
            <v>0.143598</v>
          </cell>
        </row>
        <row r="15">
          <cell r="BJ15">
            <v>0.349837</v>
          </cell>
        </row>
        <row r="17">
          <cell r="BJ17">
            <v>0.016067</v>
          </cell>
        </row>
        <row r="18">
          <cell r="BJ18">
            <v>0.096402</v>
          </cell>
        </row>
        <row r="20">
          <cell r="BJ20">
            <v>0.174567</v>
          </cell>
        </row>
        <row r="21">
          <cell r="BJ21">
            <v>0.319027</v>
          </cell>
        </row>
        <row r="22">
          <cell r="BJ22">
            <v>0.175879</v>
          </cell>
        </row>
        <row r="25">
          <cell r="BJ25">
            <v>0.693895</v>
          </cell>
        </row>
        <row r="27">
          <cell r="BJ27">
            <v>0.072181</v>
          </cell>
        </row>
        <row r="28">
          <cell r="BJ28">
            <v>0.157123</v>
          </cell>
        </row>
        <row r="29">
          <cell r="BJ29">
            <v>0.057403</v>
          </cell>
        </row>
        <row r="30">
          <cell r="BJ30">
            <v>0.111103</v>
          </cell>
        </row>
        <row r="37">
          <cell r="BJ37">
            <v>0.264083</v>
          </cell>
        </row>
        <row r="43">
          <cell r="BJ43">
            <v>0.029625</v>
          </cell>
        </row>
        <row r="46">
          <cell r="BJ46">
            <v>0.159</v>
          </cell>
        </row>
        <row r="47">
          <cell r="BJ47">
            <v>0.301</v>
          </cell>
        </row>
        <row r="48">
          <cell r="BJ48">
            <v>0.077</v>
          </cell>
        </row>
        <row r="49">
          <cell r="BJ49">
            <v>0.158</v>
          </cell>
        </row>
        <row r="50">
          <cell r="BJ50">
            <v>0.041</v>
          </cell>
        </row>
        <row r="51">
          <cell r="BJ51">
            <v>0.216</v>
          </cell>
        </row>
        <row r="52">
          <cell r="BJ52">
            <v>0.044</v>
          </cell>
        </row>
        <row r="53">
          <cell r="BJ53">
            <v>0.034</v>
          </cell>
        </row>
        <row r="55">
          <cell r="BJ55">
            <v>0.268</v>
          </cell>
        </row>
        <row r="56">
          <cell r="BJ56">
            <v>0.642</v>
          </cell>
        </row>
        <row r="57">
          <cell r="BJ57">
            <v>0.057</v>
          </cell>
        </row>
        <row r="58">
          <cell r="BJ58">
            <v>0.024</v>
          </cell>
        </row>
        <row r="59">
          <cell r="BJ59">
            <v>0.284</v>
          </cell>
        </row>
        <row r="60">
          <cell r="BJ60">
            <v>0.012</v>
          </cell>
        </row>
        <row r="63">
          <cell r="BJ63">
            <v>0.051688</v>
          </cell>
        </row>
        <row r="64">
          <cell r="BJ64">
            <v>0.029755</v>
          </cell>
        </row>
        <row r="73">
          <cell r="BJ73">
            <v>0.02562</v>
          </cell>
        </row>
        <row r="75">
          <cell r="BJ75">
            <v>0.062331</v>
          </cell>
        </row>
        <row r="77">
          <cell r="BJ77">
            <v>0.885</v>
          </cell>
        </row>
        <row r="88">
          <cell r="BJ88">
            <v>0.7109</v>
          </cell>
        </row>
        <row r="89">
          <cell r="BJ89">
            <v>0.2839</v>
          </cell>
        </row>
        <row r="90">
          <cell r="BJ90">
            <v>0.054</v>
          </cell>
        </row>
        <row r="91">
          <cell r="BJ91">
            <v>0.0258</v>
          </cell>
        </row>
        <row r="101">
          <cell r="BJ101">
            <v>1.2254</v>
          </cell>
        </row>
        <row r="102">
          <cell r="BJ102">
            <v>0.78335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J38">
            <v>0.220706</v>
          </cell>
        </row>
        <row r="42">
          <cell r="BJ42">
            <v>0.343156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408.14</v>
          </cell>
        </row>
        <row r="24">
          <cell r="D24">
            <v>-213770.0231223997</v>
          </cell>
        </row>
        <row r="25">
          <cell r="D25">
            <v>173983.9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J123">
            <v>271514.3835912</v>
          </cell>
        </row>
        <row r="124">
          <cell r="BJ124">
            <v>302838.0714168002</v>
          </cell>
        </row>
        <row r="125">
          <cell r="BJ125">
            <v>70727.14704000001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" hidden="1" customWidth="1"/>
    <col min="6" max="6" width="17.8515625" style="22" hidden="1" customWidth="1"/>
    <col min="7" max="7" width="20.7109375" style="22" hidden="1" customWidth="1"/>
    <col min="8" max="22" width="9.140625" style="22" hidden="1" customWidth="1"/>
    <col min="23" max="27" width="9.140625" style="3" hidden="1" customWidth="1"/>
    <col min="28" max="28" width="0" style="3" hidden="1" customWidth="1"/>
    <col min="29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371</v>
      </c>
      <c r="B2" s="26"/>
      <c r="C2" s="26"/>
      <c r="D2" s="26"/>
      <c r="E2" s="2">
        <v>4809.8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408.14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-213770.0231223997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173983.9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645079.6020480001</v>
      </c>
    </row>
    <row r="13" spans="1:4" ht="15.75">
      <c r="A13" s="7" t="s">
        <v>94</v>
      </c>
      <c r="B13" s="19" t="s">
        <v>79</v>
      </c>
      <c r="C13" s="1" t="s">
        <v>73</v>
      </c>
      <c r="D13" s="8">
        <f>'[5]ГУК 2019'!$BJ$124</f>
        <v>302838.0714168002</v>
      </c>
    </row>
    <row r="14" spans="1:4" ht="15.75">
      <c r="A14" s="7" t="s">
        <v>95</v>
      </c>
      <c r="B14" s="19" t="s">
        <v>80</v>
      </c>
      <c r="C14" s="1" t="s">
        <v>73</v>
      </c>
      <c r="D14" s="8">
        <f>'[5]ГУК 2019'!$BJ$123</f>
        <v>271514.3835912</v>
      </c>
    </row>
    <row r="15" spans="1:4" ht="15.75">
      <c r="A15" s="7" t="s">
        <v>96</v>
      </c>
      <c r="B15" s="19" t="s">
        <v>81</v>
      </c>
      <c r="C15" s="1" t="s">
        <v>73</v>
      </c>
      <c r="D15" s="8">
        <f>'[5]ГУК 2019'!$BJ$125</f>
        <v>70727.14704000001</v>
      </c>
    </row>
    <row r="16" spans="1:5" ht="15.75">
      <c r="A16" s="19" t="s">
        <v>82</v>
      </c>
      <c r="B16" s="19" t="s">
        <v>83</v>
      </c>
      <c r="C16" s="19" t="s">
        <v>73</v>
      </c>
      <c r="D16" s="20">
        <f>D17</f>
        <v>625075.5820480001</v>
      </c>
      <c r="E16" s="2">
        <v>603673.29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625075.5820480001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411713.6989256004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2.64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-128754.5454455996</v>
      </c>
    </row>
    <row r="25" spans="1:4" ht="15.75">
      <c r="A25" s="19" t="s">
        <v>93</v>
      </c>
      <c r="B25" s="19" t="s">
        <v>101</v>
      </c>
      <c r="C25" s="19" t="s">
        <v>73</v>
      </c>
      <c r="D25" s="20">
        <v>217304.02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23" t="s">
        <v>113</v>
      </c>
      <c r="B27" s="4" t="s">
        <v>104</v>
      </c>
      <c r="C27" s="4" t="s">
        <v>67</v>
      </c>
      <c r="D27" s="4" t="s">
        <v>8</v>
      </c>
      <c r="E27" s="2"/>
      <c r="F27" s="5" t="s">
        <v>366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51062.02200000001</v>
      </c>
      <c r="E28" s="2">
        <f>'[1]2018 Управл'!$U$14</f>
        <v>51062.02200000001</v>
      </c>
      <c r="F28" s="22">
        <f>'[2]гук(2016)'!$BJ$77*12*E2</f>
        <v>51080.07600000001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10.616246413572291</v>
      </c>
    </row>
    <row r="33" spans="1:22" s="6" customFormat="1" ht="31.5">
      <c r="A33" s="23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63090.14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3116.75</v>
      </c>
      <c r="F35" s="22">
        <f>'[2]гук(2016)'!$BJ$90*12*E2</f>
        <v>3116.7504000000004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6">
        <f>E35/E2</f>
        <v>0.6479999168364589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1489.11</v>
      </c>
      <c r="F39" s="22">
        <f>'[2]гук(2016)'!$BJ$91*12*E2</f>
        <v>1489.11408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6">
        <f>E39/E2</f>
        <v>0.3095991517318807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16386.03</v>
      </c>
      <c r="F43" s="22">
        <f>'[2]гук(2016)'!$BJ$89*12*E2</f>
        <v>16386.02664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3.4068006985737447</v>
      </c>
    </row>
    <row r="47" spans="1:6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41031.44</v>
      </c>
      <c r="F47" s="22">
        <f>'[2]гук(2016)'!$BJ$88*12*E2</f>
        <v>41031.44184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6">
        <f>E47/E2</f>
        <v>8.53079961744771</v>
      </c>
    </row>
    <row r="51" spans="1:5" ht="47.25">
      <c r="A51" s="7" t="s">
        <v>332</v>
      </c>
      <c r="B51" s="1" t="s">
        <v>106</v>
      </c>
      <c r="C51" s="1" t="s">
        <v>67</v>
      </c>
      <c r="D51" s="16" t="s">
        <v>317</v>
      </c>
      <c r="E51" s="2">
        <v>443.46</v>
      </c>
    </row>
    <row r="52" spans="1:4" ht="15.75">
      <c r="A52" s="7" t="s">
        <v>333</v>
      </c>
      <c r="B52" s="1" t="s">
        <v>107</v>
      </c>
      <c r="C52" s="1" t="s">
        <v>67</v>
      </c>
      <c r="D52" s="16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6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6">
        <f>E51/E2</f>
        <v>0.09219925984448417</v>
      </c>
    </row>
    <row r="55" spans="1:5" ht="31.5">
      <c r="A55" s="7" t="s">
        <v>336</v>
      </c>
      <c r="B55" s="1" t="s">
        <v>106</v>
      </c>
      <c r="C55" s="1" t="s">
        <v>67</v>
      </c>
      <c r="D55" s="16" t="s">
        <v>316</v>
      </c>
      <c r="E55" s="2">
        <v>623.35</v>
      </c>
    </row>
    <row r="56" spans="1:4" ht="15.75">
      <c r="A56" s="7" t="s">
        <v>337</v>
      </c>
      <c r="B56" s="1" t="s">
        <v>107</v>
      </c>
      <c r="C56" s="1" t="s">
        <v>67</v>
      </c>
      <c r="D56" s="16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6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6">
        <f>E55/E2</f>
        <v>0.12959998336729178</v>
      </c>
    </row>
    <row r="59" spans="1:22" s="6" customFormat="1" ht="24.75" customHeight="1">
      <c r="A59" s="23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45003.816000000006</v>
      </c>
      <c r="E60" s="2">
        <f>'[1]2018 Управл'!$P$14</f>
        <v>45003.816000000006</v>
      </c>
      <c r="F60" s="22">
        <f>'[2]гук(2016)'!$BJ$102*12*E2</f>
        <v>45213.08196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9.3566917543349</v>
      </c>
    </row>
    <row r="65" spans="1:22" s="6" customFormat="1" ht="15.75">
      <c r="A65" s="23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3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70727.15</v>
      </c>
      <c r="E72" s="2">
        <v>70727.15</v>
      </c>
      <c r="F72" s="22">
        <f>'[2]гук(2016)'!$BJ$101*12*E2</f>
        <v>70727.14704000001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14.704800615410202</v>
      </c>
    </row>
    <row r="77" spans="1:22" s="6" customFormat="1" ht="31.5">
      <c r="A77" s="23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14794.8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14794.8</v>
      </c>
      <c r="F79" s="22">
        <f>'[2]гук(2016)'!$BJ$37*12*E2</f>
        <v>15242.2369608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3.07596989479812</v>
      </c>
    </row>
    <row r="83" spans="1:22" s="6" customFormat="1" ht="31.5">
      <c r="A83" s="23" t="s">
        <v>155</v>
      </c>
      <c r="B83" s="4" t="s">
        <v>104</v>
      </c>
      <c r="C83" s="4" t="s">
        <v>67</v>
      </c>
      <c r="D83" s="4" t="s">
        <v>55</v>
      </c>
      <c r="E83" s="2">
        <v>2521.95</v>
      </c>
      <c r="F83" s="5" t="s">
        <v>326</v>
      </c>
      <c r="G83" s="5">
        <f>('[2]гук(2016)'!$BJ$73+'[2]гук(2016)'!$BJ$75)*12*E2</f>
        <v>5076.3206376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2521.95</v>
      </c>
      <c r="F84" s="22">
        <v>93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27.11774193548387</v>
      </c>
    </row>
    <row r="89" spans="1:22" s="6" customFormat="1" ht="47.25">
      <c r="A89" s="23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592.27</v>
      </c>
      <c r="F90" s="1">
        <v>1096.8</v>
      </c>
    </row>
    <row r="91" spans="1:7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  <c r="G91" s="22">
        <f>'[2]гук(2016)'!$BJ$64*12*E2</f>
        <v>1717.387188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7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592.27</v>
      </c>
      <c r="F95" s="1">
        <f>F90</f>
        <v>1096.8</v>
      </c>
      <c r="G95" s="22">
        <f>'[2]гук(2016)'!$BJ$63*12*E2</f>
        <v>2983.3073087999996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0.5399981765134938</v>
      </c>
    </row>
    <row r="99" spans="1:22" s="6" customFormat="1" ht="63">
      <c r="A99" s="23" t="s">
        <v>172</v>
      </c>
      <c r="B99" s="4" t="s">
        <v>104</v>
      </c>
      <c r="C99" s="4" t="s">
        <v>67</v>
      </c>
      <c r="D99" s="4" t="s">
        <v>26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E101+E105+E109+E113+E117+E121+E125+E129+E133+E137+E141+E145+E149+E153</f>
        <v>158653.699</v>
      </c>
    </row>
    <row r="101" spans="1:6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2069.18</v>
      </c>
      <c r="F101" s="22">
        <f>('[2]гук(2016)'!$BJ$53+'[2]гук(2016)'!$BJ$60)*12*E2</f>
        <v>2655.0096000000003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0.4302008399517651</v>
      </c>
    </row>
    <row r="105" spans="1:6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6882.82</v>
      </c>
      <c r="F105" s="22">
        <f>'[2]гук(2016)'!$BJ$46*12*E2</f>
        <v>9177.0984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1.4309992099463593</v>
      </c>
    </row>
    <row r="109" spans="1:6" ht="31.5">
      <c r="A109" s="7"/>
      <c r="B109" s="1" t="s">
        <v>106</v>
      </c>
      <c r="C109" s="1" t="s">
        <v>67</v>
      </c>
      <c r="D109" s="15" t="s">
        <v>365</v>
      </c>
      <c r="E109" s="2">
        <v>4978.31</v>
      </c>
      <c r="F109" s="22">
        <f>'[2]гук(2016)'!$BJ$50*12*E2</f>
        <v>2366.4216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1.0350347207784107</v>
      </c>
    </row>
    <row r="113" spans="1:6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3302.89</v>
      </c>
      <c r="F113" s="22">
        <f>('[2]гук(2016)'!$BJ$52+'[2]гук(2016)'!$BJ$58)*12*E2</f>
        <v>3924.7968000000005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0.6867000706890098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50308.25</v>
      </c>
      <c r="F117" s="22">
        <f>('[2]гук(2016)'!$BJ$48+'[2]гук(2016)'!$BJ$56)*12*E2</f>
        <v>41498.9544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10.45953054181047</v>
      </c>
    </row>
    <row r="121" spans="1:6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10423.8+19886.6</f>
        <v>30310.399999999998</v>
      </c>
      <c r="F121" s="22">
        <f>('[2]гук(2016)'!$BJ$47+'[2]гук(2016)'!$BJ$55)*12*E2</f>
        <v>32841.314399999996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6.301800490664892</v>
      </c>
    </row>
    <row r="125" spans="1:6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16382.179</v>
      </c>
      <c r="F125" s="22">
        <f>'[2]гук(2016)'!$BJ$59*12*E2</f>
        <v>16391.7984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3.4060000415817706</v>
      </c>
    </row>
    <row r="129" spans="1:6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5940.1</v>
      </c>
      <c r="F129" s="22">
        <f>'[2]гук(2016)'!$BJ$51*12*E2</f>
        <v>12467.001600000001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1.2349993762734417</v>
      </c>
    </row>
    <row r="133" spans="1:6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4338.44</v>
      </c>
      <c r="F133" s="22">
        <f>'[2]гук(2016)'!$BJ$49*12*E2</f>
        <v>9119.380799999999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0.902000083163541</v>
      </c>
    </row>
    <row r="137" spans="1:6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1642.07</v>
      </c>
      <c r="F137" s="22">
        <f>'[2]гук(2016)'!$BJ$57*12*E2</f>
        <v>3289.9032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0.34140088984988975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7403.97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1.5393509085616865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25095.09</v>
      </c>
      <c r="F153" s="13"/>
      <c r="G153" s="14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5.21749137178261</v>
      </c>
    </row>
    <row r="157" spans="1:4" ht="47.25">
      <c r="A157" s="23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133731.78737120001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2">
        <v>1</v>
      </c>
      <c r="G159" s="22">
        <f>'[2]гук(2016)'!$BJ$43*12*E2</f>
        <v>1709.8839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7" t="s">
        <v>211</v>
      </c>
      <c r="B162" s="1" t="s">
        <v>108</v>
      </c>
      <c r="C162" s="1" t="s">
        <v>73</v>
      </c>
      <c r="D162" s="15">
        <f>E159</f>
        <v>2148.426</v>
      </c>
      <c r="E162" s="2" t="s">
        <v>370</v>
      </c>
    </row>
    <row r="163" spans="1:6" ht="31.5">
      <c r="A163" s="7"/>
      <c r="B163" s="1" t="s">
        <v>106</v>
      </c>
      <c r="C163" s="1" t="s">
        <v>67</v>
      </c>
      <c r="D163" s="1" t="s">
        <v>363</v>
      </c>
      <c r="E163" s="2">
        <f>('[3]гук(2016)'!$BJ$38+'[3]гук(2016)'!$BJ$42)*12*E2</f>
        <v>32544.761371200006</v>
      </c>
      <c r="F163" s="22">
        <v>4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8136.190342800001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24966.42</v>
      </c>
      <c r="G167" s="22">
        <f>'[2]гук(2016)'!$BJ$30*12*E2</f>
        <v>6412.598512799999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5.190739739698116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  <c r="F171" s="2"/>
      <c r="G171" s="22">
        <f>'[2]гук(2016)'!$BJ$27*12*E2</f>
        <v>4166.1140856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2520.01+24239.26</f>
        <v>26759.269999999997</v>
      </c>
      <c r="G175" s="22">
        <f>'[2]гук(2016)'!$BJ$21*12*E2</f>
        <v>18413.472775200004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5.563489126367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1067.84</v>
      </c>
      <c r="G179" s="22">
        <f>'[2]гук(2016)'!$BJ$20*12*E2</f>
        <v>10075.5882792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0.22201338933011766</v>
      </c>
    </row>
    <row r="183" spans="1:7" ht="31.5">
      <c r="A183" s="7"/>
      <c r="B183" s="1" t="s">
        <v>106</v>
      </c>
      <c r="C183" s="1" t="s">
        <v>67</v>
      </c>
      <c r="D183" s="1" t="s">
        <v>362</v>
      </c>
      <c r="E183" s="2">
        <v>6504.28</v>
      </c>
      <c r="G183" s="22">
        <f>'[2]гук(2016)'!$BJ$22*12*E2</f>
        <v>10151.3137704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1.3522973928229862</v>
      </c>
    </row>
    <row r="187" spans="1:7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545.8</v>
      </c>
      <c r="G187" s="22">
        <f>'[2]гук(2016)'!$BJ$29*12*E2</f>
        <v>3313.1633928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0.11347665183583516</v>
      </c>
    </row>
    <row r="191" spans="1:7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22" t="s">
        <v>319</v>
      </c>
      <c r="G191" s="22">
        <f>'[2]гук(2016)'!$BJ$28*12*E2</f>
        <v>9068.762464800002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1.1667325044700403</v>
      </c>
    </row>
    <row r="195" spans="1:7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f>24469.35+7202.63</f>
        <v>31671.98</v>
      </c>
      <c r="G195" s="22">
        <f>'[2]гук(2016)'!$BJ$25*12*E2</f>
        <v>40049.95405200001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6.584885026404424</v>
      </c>
    </row>
    <row r="199" spans="1:7" ht="31.5">
      <c r="A199" s="7"/>
      <c r="B199" s="1" t="s">
        <v>106</v>
      </c>
      <c r="C199" s="1" t="s">
        <v>67</v>
      </c>
      <c r="D199" s="15" t="s">
        <v>361</v>
      </c>
      <c r="E199" s="2">
        <v>1911.26</v>
      </c>
      <c r="G199" s="22">
        <f>'[2]гук(2016)'!$BJ$11*12*E2</f>
        <v>2.0778336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0.3973678739240717</v>
      </c>
    </row>
    <row r="203" spans="1:4" ht="47.25">
      <c r="A203" s="23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1">
        <f>E205+E209+E213+E217+E221+E225+E229+E233+E237+E241</f>
        <v>290.61</v>
      </c>
      <c r="F204" s="11"/>
    </row>
    <row r="205" spans="1:7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  <c r="F205" s="22">
        <f>0.052*100</f>
        <v>5.2</v>
      </c>
      <c r="G205" s="22">
        <f>'[2]гук(2016)'!$BJ$8*12*E2</f>
        <v>3249.9626208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7">
        <f>E205/F205</f>
        <v>0</v>
      </c>
    </row>
    <row r="209" spans="1:7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  <c r="G209" s="22">
        <f>'[2]гук(2016)'!$BJ$12*12*E2</f>
        <v>10746.4976616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0</v>
      </c>
    </row>
    <row r="213" spans="1:7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  <c r="G213" s="22">
        <f>'[2]гук(2016)'!$BJ$14*12*E2</f>
        <v>8288.1319248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7">
        <f>E213/E2</f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7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290.61</v>
      </c>
      <c r="G221" s="22">
        <f>'[2]гук(2016)'!$BJ$10*12*E2</f>
        <v>3883.4709983999996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0.060420391700278596</v>
      </c>
    </row>
    <row r="225" spans="1:7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  <c r="G225" s="22">
        <f>'[2]гук(2016)'!$BJ$9*12*E2</f>
        <v>33622.9261392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0</v>
      </c>
    </row>
    <row r="229" spans="1:7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0</v>
      </c>
      <c r="G229" s="22">
        <f>'[2]гук(2016)'!$BJ$17*12*E2</f>
        <v>927.3486792000002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</v>
      </c>
    </row>
    <row r="233" spans="1:7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  <c r="G233" s="22">
        <f>'[2]гук(2016)'!$BJ$15*12*E2</f>
        <v>20191.7520312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7" ht="15.75">
      <c r="A236" s="7" t="s">
        <v>273</v>
      </c>
      <c r="B236" s="1" t="s">
        <v>108</v>
      </c>
      <c r="C236" s="1" t="s">
        <v>73</v>
      </c>
      <c r="D236" s="15">
        <f>E233/E2</f>
        <v>0</v>
      </c>
      <c r="G236" s="22">
        <f>'[2]гук(2016)'!$BJ$18*12*E2</f>
        <v>5564.0920752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</v>
      </c>
    </row>
    <row r="241" spans="1:7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22" t="s">
        <v>320</v>
      </c>
      <c r="G241" s="22">
        <f>'[2]гук(2016)'!$BJ$13*12*E2</f>
        <v>48.194196000000005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2">
        <f>SUM(D28,D34,D60,D66,D72,D78,D84,D90,D100,D158,D204)</f>
        <v>540468.2443712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1">
        <v>3</v>
      </c>
    </row>
    <row r="248" spans="1:4" ht="15.75">
      <c r="A248" s="7" t="s">
        <v>284</v>
      </c>
      <c r="B248" s="1" t="s">
        <v>285</v>
      </c>
      <c r="C248" s="1" t="s">
        <v>283</v>
      </c>
      <c r="D248" s="21">
        <v>3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6">
        <f>'[1]2018 Управл'!$AD$14</f>
        <v>0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24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10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197300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2020-03-20T11:29:48Z</cp:lastPrinted>
  <dcterms:created xsi:type="dcterms:W3CDTF">2010-07-19T21:32:50Z</dcterms:created>
  <dcterms:modified xsi:type="dcterms:W3CDTF">2020-03-25T11:28:55Z</dcterms:modified>
  <cp:category/>
  <cp:version/>
  <cp:contentType/>
  <cp:contentStatus/>
</cp:coreProperties>
</file>