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<sst xmlns="http://schemas.openxmlformats.org/spreadsheetml/2006/main" count="930" uniqueCount="372">
  <si>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</si>
  <si>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</si>
  <si>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</si>
  <si>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</si>
  <si>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</si>
  <si>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</si>
  <si>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</si>
  <si>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</si>
  <si>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</si>
  <si>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</si>
  <si>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</si>
  <si>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</si>
  <si>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</si>
  <si>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</si>
  <si>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</si>
  <si>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</si>
  <si>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</si>
  <si>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</si>
  <si>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</si>
  <si>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</si>
  <si>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</si>
  <si>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</si>
  <si>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</si>
  <si>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</si>
  <si>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</si>
  <si>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</si>
  <si>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</si>
  <si>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</si>
  <si>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</si>
  <si>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</si>
  <si>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</si>
  <si>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</si>
  <si>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</si>
  <si>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</si>
  <si>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</si>
  <si>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</si>
  <si>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</si>
  <si>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</si>
  <si>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</si>
  <si>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</si>
  <si>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</si>
  <si>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</si>
  <si>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</si>
  <si>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</si>
  <si>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</si>
  <si>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</si>
  <si>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</si>
  <si>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</si>
  <si>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</si>
  <si>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</si>
  <si>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</si>
  <si>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</si>
  <si>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</si>
  <si>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</si>
  <si>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</si>
  <si>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</si>
  <si>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</si>
  <si>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</si>
  <si>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</si>
  <si>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</si>
  <si>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</si>
  <si>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</si>
  <si>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</si>
  <si>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</si>
  <si>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</si>
  <si>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</si>
  <si>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</si>
  <si>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</si>
  <si>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</si>
  <si>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</si>
  <si>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</si>
  <si>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</si>
  <si>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</si>
  <si>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</si>
  <si>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</si>
  <si>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</si>
  <si>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</si>
  <si>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</si>
  <si>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</si>
  <si>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</si>
  <si>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</si>
  <si>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</si>
  <si>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</si>
  <si>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</si>
  <si>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</si>
  <si>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</si>
  <si>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</si>
  <si>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</si>
  <si>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</si>
  <si>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</si>
  <si>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</si>
  <si>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</si>
  <si>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</si>
  <si>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</si>
  <si>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</si>
  <si>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</si>
  <si>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</si>
  <si>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</si>
  <si>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</si>
  <si>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</si>
  <si>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</si>
  <si>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</si>
  <si>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</si>
  <si>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</si>
  <si>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</si>
  <si>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</si>
  <si>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</si>
  <si>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</si>
  <si>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</si>
  <si>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</si>
  <si>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</si>
  <si>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</si>
  <si>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</si>
  <si>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</si>
  <si>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</si>
  <si>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</si>
  <si>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</si>
  <si>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</si>
  <si>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</si>
  <si>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</si>
  <si>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</si>
  <si>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</si>
  <si>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</si>
  <si>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</si>
  <si>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</si>
  <si>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</si>
  <si>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</si>
  <si>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</si>
  <si>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</si>
  <si>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</si>
  <si>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</si>
  <si>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</si>
  <si>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</si>
  <si>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</si>
  <si>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</si>
  <si>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</si>
  <si>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</si>
  <si>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</si>
  <si>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</si>
  <si>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</si>
  <si>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</si>
  <si>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</si>
  <si>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</si>
  <si>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</si>
  <si>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</si>
  <si>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</si>
  <si>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</si>
  <si>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</si>
  <si>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</si>
  <si>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</si>
  <si>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</si>
  <si>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</si>
  <si>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</si>
  <si>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</si>
  <si>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</si>
  <si>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</si>
  <si>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</si>
  <si>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</si>
  <si>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</si>
  <si>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</si>
  <si>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</si>
  <si>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</si>
  <si>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</si>
  <si>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</si>
  <si>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</si>
  <si>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</si>
  <si>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</si>
  <si>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</si>
  <si>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</si>
  <si>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</si>
  <si>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</si>
  <si>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</si>
  <si>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</si>
  <si>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</si>
  <si>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</si>
  <si>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</si>
  <si>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</si>
  <si>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</si>
  <si>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</si>
  <si>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</si>
  <si>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</si>
  <si>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</si>
  <si>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</si>
  <si>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</si>
  <si>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</si>
  <si>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</si>
  <si>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</si>
  <si>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</si>
  <si>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</si>
  <si>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</si>
  <si>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</si>
  <si>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</si>
  <si>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</si>
  <si>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</si>
  <si>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</si>
  <si>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</si>
  <si>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</si>
  <si>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</si>
  <si>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</si>
  <si>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</si>
  <si>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</si>
  <si>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</si>
  <si>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</si>
  <si>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</si>
  <si>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</si>
  <si>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</si>
  <si>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</si>
  <si>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</si>
  <si>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</si>
  <si>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</si>
  <si>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</si>
  <si>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</si>
  <si>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</si>
  <si>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</si>
  <si>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</si>
  <si>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</si>
  <si>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</si>
  <si>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</si>
  <si>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</si>
  <si>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</si>
  <si>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</si>
  <si>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</si>
  <si>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</si>
  <si>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</si>
  <si>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</si>
  <si>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</si>
  <si>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</si>
  <si>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</si>
  <si>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</si>
  <si>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</si>
  <si>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</si>
  <si>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</si>
  <si>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</si>
  <si>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</si>
  <si>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</si>
  <si>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</si>
  <si>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</si>
  <si>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</si>
  <si>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</si>
  <si>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</si>
  <si>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</si>
  <si>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</si>
  <si>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</si>
  <si>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</si>
  <si>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</si>
  <si>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</si>
  <si>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</si>
  <si>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</si>
  <si>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</si>
  <si>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</si>
  <si>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</si>
  <si>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</si>
  <si>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</si>
  <si>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</si>
  <si>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</si>
  <si>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</si>
  <si>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</si>
  <si>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</si>
  <si>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</si>
  <si>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</si>
  <si>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</si>
  <si>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</si>
  <si>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</si>
  <si>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</si>
  <si>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</si>
  <si>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</si>
  <si>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</si>
  <si>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</si>
  <si>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</si>
  <si>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</si>
  <si>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</si>
  <si>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</si>
  <si>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</si>
  <si>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</si>
  <si>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</si>
  <si>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</si>
  <si>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</si>
  <si>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</si>
  <si>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</si>
  <si>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</si>
  <si>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</si>
  <si>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</si>
  <si>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</si>
  <si>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</si>
  <si>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</si>
  <si>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</si>
  <si>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</si>
  <si>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</si>
  <si>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</si>
  <si>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</si>
  <si>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</si>
  <si>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</si>
  <si>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</si>
  <si>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</si>
  <si>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</si>
  <si>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</si>
  <si>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</si>
  <si>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</si>
  <si>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</si>
  <si>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</si>
  <si>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</si>
  <si>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</si>
  <si>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</si>
  <si>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</si>
  <si>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</si>
  <si>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</si>
  <si>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</si>
  <si>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</si>
  <si>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</si>
  <si>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</si>
  <si>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</si>
  <si>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</si>
  <si>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</si>
  <si>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</si>
  <si>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</si>
  <si>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</si>
  <si>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</si>
  <si>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</si>
  <si>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</si>
  <si>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</si>
  <si>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</si>
  <si>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</si>
  <si>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</si>
  <si>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</si>
  <si>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</si>
  <si>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</si>
  <si>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</si>
  <si>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</si>
  <si>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</si>
  <si>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</si>
  <si>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</si>
  <si>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</si>
  <si>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</si>
  <si>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</si>
  <si>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</si>
  <si>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</si>
  <si>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</si>
  <si>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</si>
  <si>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</si>
  <si>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</si>
  <si>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</si>
  <si>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</si>
  <si>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</si>
  <si>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</si>
  <si>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</si>
  <si>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</si>
  <si>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</si>
  <si>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</si>
  <si>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</si>
  <si>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</si>
  <si>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</si>
  <si>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</si>
  <si>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</si>
  <si>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</si>
  <si>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</si>
  <si>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</si>
  <si>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</si>
  <si>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</si>
  <si>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</si>
  <si>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</si>
  <si>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</si>
  <si>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</si>
  <si>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</si>
  <si>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</si>
  <si>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</si>
  <si>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зевс+жэк</t>
  </si>
  <si>
    <t>Мехуборка (асфальт) в зимний период</t>
  </si>
  <si>
    <t>кол-во метров по смете</t>
  </si>
  <si>
    <t>31.03.2020 г.</t>
  </si>
  <si>
    <t>01.01.2019 г.</t>
  </si>
  <si>
    <t>31.12.2019 г.</t>
  </si>
  <si>
    <t>Отчет об исполнении управляющей организацией ООО "ГУК "Привокзальная" договора управления за 2019 год по дому № 6                                                                                                     ул. 4-я Пятилетка    в г. Липецке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</si>
</sst>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4-&#1103;%20&#1055;&#1103;&#1090;&#1080;&#1083;&#1077;&#1090;&#1082;&#1072;,%20&#1076;.%206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">
          <cell r="BG4">
            <v>2736.9</v>
          </cell>
        </row>
        <row r="38">
          <cell r="BG38">
            <v>0.246422</v>
          </cell>
        </row>
        <row r="39">
          <cell r="BG39">
            <v>0.087712</v>
          </cell>
        </row>
        <row r="102">
          <cell r="BG102">
            <v>0.78335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3">
          <cell r="P13">
            <v>25617.384000000002</v>
          </cell>
          <cell r="U13">
            <v>29065.878</v>
          </cell>
          <cell r="AD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G38">
            <v>0.246422</v>
          </cell>
        </row>
        <row r="42">
          <cell r="BG42">
            <v>0.320532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415.55</v>
          </cell>
        </row>
        <row r="24">
          <cell r="D24">
            <v>-47419.95011159993</v>
          </cell>
        </row>
        <row r="25">
          <cell r="D25">
            <v>50434.99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BI123">
            <v>161895.68878319993</v>
          </cell>
        </row>
        <row r="124">
          <cell r="BI124">
            <v>179540.59192560002</v>
          </cell>
        </row>
        <row r="125">
          <cell r="BI125">
            <v>42230.71512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PageLayoutView="0" workbookViewId="0" topLeftCell="A1">
      <selection activeCell="A2" sqref="A2:D2"/>
    </sheetView>
  </sheetViews>
  <sheetFormatPr defaultColWidth="9.140625" defaultRowHeight="15"/>
  <cols>
    <col min="1" max="1" width="9.140625" style="18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" hidden="1" customWidth="1"/>
    <col min="6" max="6" width="17.8515625" style="22" hidden="1" customWidth="1"/>
    <col min="7" max="7" width="18.57421875" style="22" hidden="1" customWidth="1"/>
    <col min="8" max="12" width="9.140625" style="22" hidden="1" customWidth="1"/>
    <col min="13" max="15" width="0" style="22" hidden="1" customWidth="1"/>
    <col min="16" max="22" width="9.140625" style="22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371</v>
      </c>
      <c r="B2" s="26"/>
      <c r="C2" s="26"/>
      <c r="D2" s="26"/>
      <c r="E2" s="2">
        <v>2871.9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370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415.55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-47419.95011159993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50434.99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383666.99582879996</v>
      </c>
    </row>
    <row r="13" spans="1:4" ht="15.75">
      <c r="A13" s="7" t="s">
        <v>94</v>
      </c>
      <c r="B13" s="19" t="s">
        <v>79</v>
      </c>
      <c r="C13" s="1" t="s">
        <v>73</v>
      </c>
      <c r="D13" s="8">
        <f>'[5]ГУК 2019'!$BI$124</f>
        <v>179540.59192560002</v>
      </c>
    </row>
    <row r="14" spans="1:4" ht="15.75">
      <c r="A14" s="7" t="s">
        <v>95</v>
      </c>
      <c r="B14" s="19" t="s">
        <v>80</v>
      </c>
      <c r="C14" s="1" t="s">
        <v>73</v>
      </c>
      <c r="D14" s="8">
        <f>'[5]ГУК 2019'!$BI$123</f>
        <v>161895.68878319993</v>
      </c>
    </row>
    <row r="15" spans="1:4" ht="15.75">
      <c r="A15" s="7" t="s">
        <v>96</v>
      </c>
      <c r="B15" s="19" t="s">
        <v>81</v>
      </c>
      <c r="C15" s="1" t="s">
        <v>73</v>
      </c>
      <c r="D15" s="8">
        <f>'[5]ГУК 2019'!$BI$125</f>
        <v>42230.71512</v>
      </c>
    </row>
    <row r="16" spans="1:5" ht="15.75">
      <c r="A16" s="19" t="s">
        <v>82</v>
      </c>
      <c r="B16" s="19" t="s">
        <v>83</v>
      </c>
      <c r="C16" s="19" t="s">
        <v>73</v>
      </c>
      <c r="D16" s="20">
        <f>D17</f>
        <v>389372.23582879995</v>
      </c>
      <c r="E16" s="2">
        <v>384448.96</v>
      </c>
    </row>
    <row r="17" spans="1:4" ht="31.5">
      <c r="A17" s="19" t="s">
        <v>59</v>
      </c>
      <c r="B17" s="19" t="s">
        <v>97</v>
      </c>
      <c r="C17" s="19" t="s">
        <v>73</v>
      </c>
      <c r="D17" s="20">
        <f>D12-D25+D250+D266</f>
        <v>389372.23582879995</v>
      </c>
    </row>
    <row r="18" spans="1:4" ht="31.5">
      <c r="A18" s="19" t="s">
        <v>84</v>
      </c>
      <c r="B18" s="19" t="s">
        <v>98</v>
      </c>
      <c r="C18" s="19" t="s">
        <v>73</v>
      </c>
      <c r="D18" s="20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20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20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20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20">
        <f>D16+D10+D9</f>
        <v>342367.8357172</v>
      </c>
    </row>
    <row r="23" spans="1:4" ht="15.75">
      <c r="A23" s="19" t="s">
        <v>91</v>
      </c>
      <c r="B23" s="19" t="s">
        <v>99</v>
      </c>
      <c r="C23" s="19" t="s">
        <v>73</v>
      </c>
      <c r="D23" s="20">
        <v>607.89</v>
      </c>
    </row>
    <row r="24" spans="1:4" ht="15.75">
      <c r="A24" s="19" t="s">
        <v>92</v>
      </c>
      <c r="B24" s="19" t="s">
        <v>100</v>
      </c>
      <c r="C24" s="19" t="s">
        <v>73</v>
      </c>
      <c r="D24" s="20">
        <f>D22-D245</f>
        <v>-13281.634594000003</v>
      </c>
    </row>
    <row r="25" spans="1:4" ht="15.75">
      <c r="A25" s="19" t="s">
        <v>93</v>
      </c>
      <c r="B25" s="19" t="s">
        <v>101</v>
      </c>
      <c r="C25" s="19" t="s">
        <v>73</v>
      </c>
      <c r="D25" s="20">
        <v>33194.76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23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29065.878</v>
      </c>
      <c r="E28" s="2">
        <f>'[2]2018 Управл'!$U$13</f>
        <v>29065.878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10.120783453462865</v>
      </c>
    </row>
    <row r="33" spans="1:22" s="6" customFormat="1" ht="31.5">
      <c r="A33" s="23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37670.71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1860.99</f>
        <v>1860.99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6">
        <f>E35/E2</f>
        <v>0.6479995821581531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889.14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6">
        <f>E39/E2</f>
        <v>0.3095999164316306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9783.99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3.406800376057662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f>24499.6</f>
        <v>24499.6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6">
        <f>E47/E2</f>
        <v>8.530798426129042</v>
      </c>
    </row>
    <row r="51" spans="1:5" ht="47.25">
      <c r="A51" s="7" t="s">
        <v>332</v>
      </c>
      <c r="B51" s="1" t="s">
        <v>106</v>
      </c>
      <c r="C51" s="1" t="s">
        <v>67</v>
      </c>
      <c r="D51" s="16" t="s">
        <v>317</v>
      </c>
      <c r="E51" s="2">
        <v>264.79</v>
      </c>
    </row>
    <row r="52" spans="1:4" ht="15.75">
      <c r="A52" s="7" t="s">
        <v>333</v>
      </c>
      <c r="B52" s="1" t="s">
        <v>107</v>
      </c>
      <c r="C52" s="1" t="s">
        <v>67</v>
      </c>
      <c r="D52" s="16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6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6">
        <f>E51/E2</f>
        <v>0.09220028552526202</v>
      </c>
    </row>
    <row r="55" spans="1:5" ht="31.5">
      <c r="A55" s="7" t="s">
        <v>336</v>
      </c>
      <c r="B55" s="1" t="s">
        <v>106</v>
      </c>
      <c r="C55" s="1" t="s">
        <v>67</v>
      </c>
      <c r="D55" s="16" t="s">
        <v>316</v>
      </c>
      <c r="E55" s="2">
        <v>372.2</v>
      </c>
    </row>
    <row r="56" spans="1:4" ht="15.75">
      <c r="A56" s="7" t="s">
        <v>337</v>
      </c>
      <c r="B56" s="1" t="s">
        <v>107</v>
      </c>
      <c r="C56" s="1" t="s">
        <v>67</v>
      </c>
      <c r="D56" s="16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6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6">
        <f>E55/E2</f>
        <v>0.12960061283470872</v>
      </c>
    </row>
    <row r="59" spans="1:22" s="6" customFormat="1" ht="24.75" customHeight="1">
      <c r="A59" s="23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25617.384000000002</v>
      </c>
      <c r="E60" s="2">
        <f>'[2]2018 Управл'!$P$13</f>
        <v>25617.384000000002</v>
      </c>
      <c r="F60" s="22">
        <f>'[1]гук(2016)'!$BG$102*12*'[1]гук(2016)'!$BG$4</f>
        <v>25727.40738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8.920012535255406</v>
      </c>
    </row>
    <row r="65" spans="1:22" s="6" customFormat="1" ht="15.75">
      <c r="A65" s="23" t="s">
        <v>135</v>
      </c>
      <c r="B65" s="4" t="s">
        <v>104</v>
      </c>
      <c r="C65" s="4" t="s">
        <v>67</v>
      </c>
      <c r="D65" s="4" t="s">
        <v>363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363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23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42230.72</v>
      </c>
      <c r="E72" s="2">
        <v>42230.72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14.70480169922351</v>
      </c>
    </row>
    <row r="77" spans="1:22" s="6" customFormat="1" ht="31.5">
      <c r="A77" s="23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7840.8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7840.8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2.730178627389533</v>
      </c>
    </row>
    <row r="83" spans="1:22" s="6" customFormat="1" ht="31.5">
      <c r="A83" s="23" t="s">
        <v>155</v>
      </c>
      <c r="B83" s="4" t="s">
        <v>104</v>
      </c>
      <c r="C83" s="4" t="s">
        <v>67</v>
      </c>
      <c r="D83" s="4" t="s">
        <v>55</v>
      </c>
      <c r="E83" s="2">
        <v>1764.94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1764.94</v>
      </c>
      <c r="F84" s="22">
        <v>52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33.941153846153846</v>
      </c>
    </row>
    <row r="89" spans="1:22" s="6" customFormat="1" ht="47.25">
      <c r="A89" s="23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348.89</v>
      </c>
      <c r="F90" s="1">
        <v>646.1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348.89</v>
      </c>
      <c r="F95" s="1">
        <f>F90</f>
        <v>646.1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0.5399938090078935</v>
      </c>
    </row>
    <row r="99" spans="1:22" s="6" customFormat="1" ht="63">
      <c r="A99" s="23" t="s">
        <v>172</v>
      </c>
      <c r="B99" s="4" t="s">
        <v>104</v>
      </c>
      <c r="C99" s="4" t="s">
        <v>67</v>
      </c>
      <c r="D99" s="4" t="s">
        <v>26</v>
      </c>
      <c r="E99" s="2"/>
      <c r="F99" s="2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108031.92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1235.49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0.4301995194818761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4109.69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1.4310003830216929</v>
      </c>
    </row>
    <row r="109" spans="1:5" ht="31.5">
      <c r="A109" s="7"/>
      <c r="B109" s="1" t="s">
        <v>106</v>
      </c>
      <c r="C109" s="1" t="s">
        <v>67</v>
      </c>
      <c r="D109" s="15" t="s">
        <v>366</v>
      </c>
      <c r="E109" s="2">
        <v>2833.79</v>
      </c>
    </row>
    <row r="110" spans="1:4" ht="15.75">
      <c r="A110" s="7"/>
      <c r="B110" s="1" t="s">
        <v>107</v>
      </c>
      <c r="C110" s="1" t="s">
        <v>67</v>
      </c>
      <c r="D110" s="15" t="s">
        <v>24</v>
      </c>
    </row>
    <row r="111" spans="1:4" ht="15.75">
      <c r="A111" s="7"/>
      <c r="B111" s="1" t="s">
        <v>64</v>
      </c>
      <c r="C111" s="1" t="s">
        <v>67</v>
      </c>
      <c r="D111" s="15" t="s">
        <v>10</v>
      </c>
    </row>
    <row r="112" spans="1:4" ht="15.75">
      <c r="A112" s="7"/>
      <c r="B112" s="1" t="s">
        <v>108</v>
      </c>
      <c r="C112" s="1" t="s">
        <v>73</v>
      </c>
      <c r="D112" s="15">
        <f>E109/E2</f>
        <v>0.9867300393467738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1972.13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0.6866987012082594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29775.33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10.367815731745534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6223.98+11764.21</f>
        <v>17988.19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6.263515442738257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4890.85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1.703001497266618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3546.8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1.2350012187053867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2590.45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0.9019986768341515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980.47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5">
        <f>E137/E2</f>
        <v>0.34140116299314044</v>
      </c>
    </row>
    <row r="141" spans="1:5" ht="31.5">
      <c r="A141" s="7"/>
      <c r="B141" s="1" t="s">
        <v>106</v>
      </c>
      <c r="C141" s="1" t="s">
        <v>67</v>
      </c>
      <c r="D141" s="15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4" ht="31.5">
      <c r="A145" s="7" t="s">
        <v>344</v>
      </c>
      <c r="B145" s="1" t="s">
        <v>106</v>
      </c>
      <c r="C145" s="1" t="s">
        <v>67</v>
      </c>
      <c r="D145" s="15" t="s">
        <v>324</v>
      </c>
    </row>
    <row r="146" spans="1:4" ht="15.75">
      <c r="A146" s="7" t="s">
        <v>345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5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f>36059.79+2048.94</f>
        <v>38108.73</v>
      </c>
      <c r="F153" s="12"/>
      <c r="G153" s="13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15">
        <f>E153/E2</f>
        <v>13.269518437271493</v>
      </c>
    </row>
    <row r="157" spans="1:4" ht="47.25">
      <c r="A157" s="23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E159+E163+E167+E171+E175+E179+E183+E187+E191+E195+E199</f>
        <v>88469.72831119999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22">
        <v>1</v>
      </c>
      <c r="G159" s="22">
        <f>'[1]гук(2016)'!$BG$39*12*E2</f>
        <v>3022.8011136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364</v>
      </c>
      <c r="E163" s="2">
        <f>('[3]гук(2016)'!$BG$38+'[3]гук(2016)'!$BG$42)*12*E2+6794.32</f>
        <v>26333.142311199997</v>
      </c>
      <c r="F163" s="22">
        <v>3</v>
      </c>
      <c r="G163" s="22">
        <f>'[1]гук(2016)'!$BG$38*12*E2</f>
        <v>8492.3921016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8777.714103733333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635.29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0.22120895574358437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6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12453.88</f>
        <v>12453.88</v>
      </c>
      <c r="F175" s="22" t="s">
        <v>365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4.336460183154009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2706.02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0.9422403287022528</v>
      </c>
    </row>
    <row r="183" spans="1:5" ht="31.5">
      <c r="A183" s="7"/>
      <c r="B183" s="1" t="s">
        <v>106</v>
      </c>
      <c r="C183" s="1" t="s">
        <v>67</v>
      </c>
      <c r="D183" s="1" t="s">
        <v>362</v>
      </c>
      <c r="E183" s="2">
        <v>9357.77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15">
        <f>E183/E2</f>
        <v>3.2583899160834293</v>
      </c>
    </row>
    <row r="187" spans="1:6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0</v>
      </c>
      <c r="F187" s="2"/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15">
        <f>E187/E2</f>
        <v>0</v>
      </c>
    </row>
    <row r="191" spans="1:6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8160.98</v>
      </c>
      <c r="F191" s="22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22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15">
        <f>E191/E2</f>
        <v>2.8416657961628187</v>
      </c>
    </row>
    <row r="195" spans="1:5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f>16351.04+8064.71</f>
        <v>24415.75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15">
        <f>E195/E2</f>
        <v>8.501601727079633</v>
      </c>
    </row>
    <row r="199" spans="1:5" ht="31.5">
      <c r="A199" s="7"/>
      <c r="B199" s="1" t="s">
        <v>106</v>
      </c>
      <c r="C199" s="1" t="s">
        <v>67</v>
      </c>
      <c r="D199" s="15" t="s">
        <v>361</v>
      </c>
      <c r="E199" s="2">
        <v>2258.47</v>
      </c>
    </row>
    <row r="200" spans="1:4" ht="15.75">
      <c r="A200" s="7"/>
      <c r="B200" s="1" t="s">
        <v>107</v>
      </c>
      <c r="C200" s="1" t="s">
        <v>67</v>
      </c>
      <c r="D200" s="15" t="s">
        <v>24</v>
      </c>
    </row>
    <row r="201" spans="1:4" ht="15.75">
      <c r="A201" s="7"/>
      <c r="B201" s="1" t="s">
        <v>64</v>
      </c>
      <c r="C201" s="1" t="s">
        <v>67</v>
      </c>
      <c r="D201" s="15" t="s">
        <v>10</v>
      </c>
    </row>
    <row r="202" spans="1:4" ht="15.75">
      <c r="A202" s="7"/>
      <c r="B202" s="1" t="s">
        <v>108</v>
      </c>
      <c r="C202" s="1" t="s">
        <v>73</v>
      </c>
      <c r="D202" s="15">
        <f>E199/E2</f>
        <v>0.7864027299000661</v>
      </c>
    </row>
    <row r="203" spans="1:4" ht="47.25">
      <c r="A203" s="23" t="s">
        <v>274</v>
      </c>
      <c r="B203" s="4" t="s">
        <v>104</v>
      </c>
      <c r="C203" s="4" t="s">
        <v>67</v>
      </c>
      <c r="D203" s="4" t="s">
        <v>47</v>
      </c>
    </row>
    <row r="204" spans="1:6" ht="24">
      <c r="A204" s="7" t="s">
        <v>240</v>
      </c>
      <c r="B204" s="1" t="s">
        <v>105</v>
      </c>
      <c r="C204" s="1" t="s">
        <v>73</v>
      </c>
      <c r="D204" s="1">
        <f>E205+E209+E213+E217+E221+E225+E229+E233+E237+E241</f>
        <v>14608.5</v>
      </c>
      <c r="F204" s="14" t="s">
        <v>367</v>
      </c>
    </row>
    <row r="205" spans="1:6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  <c r="F205" s="22">
        <f>0.104*100+0.0864*100</f>
        <v>19.04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7">
        <f>E205/F205</f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8799.11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6" ht="15.75">
      <c r="A212" s="7" t="s">
        <v>247</v>
      </c>
      <c r="B212" s="1" t="s">
        <v>108</v>
      </c>
      <c r="C212" s="1" t="s">
        <v>73</v>
      </c>
      <c r="D212" s="15">
        <f>E209/E2</f>
        <v>3.063863644277308</v>
      </c>
      <c r="F212" s="5"/>
    </row>
    <row r="213" spans="1:6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3219.96</v>
      </c>
      <c r="F213" s="5"/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15">
        <f>E213/E2</f>
        <v>1.1211950276820224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6">
        <v>0</v>
      </c>
    </row>
    <row r="221" spans="1:5" ht="31.5">
      <c r="A221" s="7" t="s">
        <v>256</v>
      </c>
      <c r="B221" s="1" t="s">
        <v>106</v>
      </c>
      <c r="C221" s="1" t="s">
        <v>67</v>
      </c>
      <c r="D221" s="1" t="s">
        <v>325</v>
      </c>
      <c r="E221" s="2">
        <v>193.74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15">
        <f>E221/E2</f>
        <v>0.0674605661757025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15">
        <f>E225/E2</f>
        <v>0</v>
      </c>
    </row>
    <row r="229" spans="1:5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15">
        <f>E229/E2</f>
        <v>0</v>
      </c>
    </row>
    <row r="233" spans="1:5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2395.69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15">
        <f>E233/E2</f>
        <v>0.8341829450886172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15">
        <f>E237/E2</f>
        <v>0</v>
      </c>
    </row>
    <row r="241" spans="1:6" ht="31.5">
      <c r="A241" s="7" t="s">
        <v>356</v>
      </c>
      <c r="B241" s="1" t="s">
        <v>106</v>
      </c>
      <c r="C241" s="1" t="s">
        <v>67</v>
      </c>
      <c r="D241" s="1" t="s">
        <v>53</v>
      </c>
      <c r="E241" s="2">
        <v>0</v>
      </c>
      <c r="F241" s="22" t="s">
        <v>320</v>
      </c>
    </row>
    <row r="242" spans="1:4" ht="15.75">
      <c r="A242" s="7" t="s">
        <v>357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15">
        <f>E241/E2</f>
        <v>0</v>
      </c>
    </row>
    <row r="245" spans="1:4" ht="15.75">
      <c r="A245" s="7"/>
      <c r="B245" s="4" t="s">
        <v>268</v>
      </c>
      <c r="C245" s="1" t="s">
        <v>73</v>
      </c>
      <c r="D245" s="11">
        <f>SUM(D28,D34,D60,D66,D72,D78,D84,D90,D100,D158,D204)</f>
        <v>355649.4703112</v>
      </c>
    </row>
    <row r="246" spans="1:4" ht="15.75">
      <c r="A246" s="25" t="s">
        <v>280</v>
      </c>
      <c r="B246" s="25"/>
      <c r="C246" s="25"/>
      <c r="D246" s="25"/>
    </row>
    <row r="247" spans="1:4" ht="15.75">
      <c r="A247" s="7" t="s">
        <v>281</v>
      </c>
      <c r="B247" s="1" t="s">
        <v>282</v>
      </c>
      <c r="C247" s="1" t="s">
        <v>283</v>
      </c>
      <c r="D247" s="21">
        <v>5</v>
      </c>
    </row>
    <row r="248" spans="1:4" ht="15.75">
      <c r="A248" s="7" t="s">
        <v>284</v>
      </c>
      <c r="B248" s="1" t="s">
        <v>285</v>
      </c>
      <c r="C248" s="1" t="s">
        <v>283</v>
      </c>
      <c r="D248" s="21">
        <v>5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7" t="s">
        <v>288</v>
      </c>
      <c r="B250" s="1" t="s">
        <v>289</v>
      </c>
      <c r="C250" s="1" t="s">
        <v>73</v>
      </c>
      <c r="D250" s="16">
        <f>'[2]2018 Управл'!$AD$13</f>
        <v>0</v>
      </c>
    </row>
    <row r="251" spans="1:4" ht="15.75">
      <c r="A251" s="25" t="s">
        <v>290</v>
      </c>
      <c r="B251" s="25"/>
      <c r="C251" s="25"/>
      <c r="D251" s="25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5" t="s">
        <v>298</v>
      </c>
      <c r="B258" s="25"/>
      <c r="C258" s="25"/>
      <c r="D258" s="25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5" t="s">
        <v>304</v>
      </c>
      <c r="B263" s="25"/>
      <c r="C263" s="25"/>
      <c r="D263" s="25"/>
    </row>
    <row r="264" spans="1:4" ht="15.75">
      <c r="A264" s="7" t="s">
        <v>305</v>
      </c>
      <c r="B264" s="1" t="s">
        <v>306</v>
      </c>
      <c r="C264" s="1" t="s">
        <v>283</v>
      </c>
      <c r="D264" s="1">
        <v>11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5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38900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2020-03-25T11:22:27Z</cp:lastPrinted>
  <dcterms:created xsi:type="dcterms:W3CDTF">2010-07-19T21:32:50Z</dcterms:created>
  <dcterms:modified xsi:type="dcterms:W3CDTF">2020-03-25T11:22:42Z</dcterms:modified>
  <cp:category/>
  <cp:version/>
  <cp:contentType/>
  <cp:contentStatus/>
</cp:coreProperties>
</file>