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<sst xmlns="http://schemas.openxmlformats.org/spreadsheetml/2006/main" count="918" uniqueCount="370">
  <si>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</si>
  <si>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</si>
  <si>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</si>
  <si>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</si>
  <si>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</si>
  <si>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</si>
  <si>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</si>
  <si>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</si>
  <si>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</si>
  <si>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</si>
  <si>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</si>
  <si>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</si>
  <si>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</si>
  <si>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</si>
  <si>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</si>
  <si>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</si>
  <si>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</si>
  <si>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</si>
  <si>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</si>
  <si>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</si>
  <si>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</si>
  <si>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</si>
  <si>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</si>
  <si>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</si>
  <si>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</si>
  <si>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</si>
  <si>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</si>
  <si>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</si>
  <si>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</si>
  <si>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</si>
  <si>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</si>
  <si>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</si>
  <si>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</si>
  <si>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</si>
  <si>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</si>
  <si>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</si>
  <si>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</si>
  <si>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</si>
  <si>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</si>
  <si>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</si>
  <si>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</si>
  <si>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</si>
  <si>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</si>
  <si>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</si>
  <si>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</si>
  <si>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</si>
  <si>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</si>
  <si>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</si>
  <si>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</si>
  <si>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</si>
  <si>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</si>
  <si>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</si>
  <si>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</si>
  <si>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</si>
  <si>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</si>
  <si>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</si>
  <si>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</si>
  <si>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</si>
  <si>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</si>
  <si>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</si>
  <si>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</si>
  <si>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</si>
  <si>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</si>
  <si>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</si>
  <si>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</si>
  <si>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</si>
  <si>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</si>
  <si>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</si>
  <si>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</si>
  <si>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</si>
  <si>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</si>
  <si>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</si>
  <si>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</si>
  <si>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</si>
  <si>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</si>
  <si>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</si>
  <si>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</si>
  <si>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</si>
  <si>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</si>
  <si>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</si>
  <si>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</si>
  <si>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</si>
  <si>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</si>
  <si>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</si>
  <si>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</si>
  <si>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</si>
  <si>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</si>
  <si>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</si>
  <si>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</si>
  <si>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</si>
  <si>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</si>
  <si>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</si>
  <si>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</si>
  <si>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</si>
  <si>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</si>
  <si>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</si>
  <si>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</si>
  <si>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</si>
  <si>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</si>
  <si>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</si>
  <si>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</si>
  <si>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</si>
  <si>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</si>
  <si>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</si>
  <si>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</si>
  <si>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</si>
  <si>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</si>
  <si>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</si>
  <si>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</si>
  <si>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</si>
  <si>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</si>
  <si>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</si>
  <si>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</si>
  <si>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</si>
  <si>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</si>
  <si>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</si>
  <si>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</si>
  <si>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</si>
  <si>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</si>
  <si>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</si>
  <si>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</si>
  <si>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</si>
  <si>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</si>
  <si>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</si>
  <si>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</si>
  <si>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</si>
  <si>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</si>
  <si>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</si>
  <si>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</si>
  <si>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</si>
  <si>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</si>
  <si>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</si>
  <si>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</si>
  <si>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</si>
  <si>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</si>
  <si>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</si>
  <si>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</si>
  <si>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</si>
  <si>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</si>
  <si>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</si>
  <si>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</si>
  <si>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</si>
  <si>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</si>
  <si>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</si>
  <si>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</si>
  <si>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</si>
  <si>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</si>
  <si>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</si>
  <si>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</si>
  <si>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</si>
  <si>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</si>
  <si>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</si>
  <si>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</si>
  <si>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</si>
  <si>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</si>
  <si>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</si>
  <si>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</si>
  <si>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</si>
  <si>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</si>
  <si>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</si>
  <si>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</si>
  <si>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</si>
  <si>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</si>
  <si>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</si>
  <si>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</si>
  <si>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</si>
  <si>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</si>
  <si>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</si>
  <si>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</si>
  <si>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</si>
  <si>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</si>
  <si>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</si>
  <si>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</si>
  <si>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</si>
  <si>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</si>
  <si>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</si>
  <si>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</si>
  <si>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</si>
  <si>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</si>
  <si>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</si>
  <si>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</si>
  <si>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</si>
  <si>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</si>
  <si>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</si>
  <si>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</si>
  <si>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</si>
  <si>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</si>
  <si>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</si>
  <si>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</si>
  <si>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</si>
  <si>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</si>
  <si>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</si>
  <si>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</si>
  <si>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</si>
  <si>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</si>
  <si>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</si>
  <si>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</si>
  <si>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</si>
  <si>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</si>
  <si>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</si>
  <si>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</si>
  <si>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</si>
  <si>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</si>
  <si>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</si>
  <si>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</si>
  <si>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</si>
  <si>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</si>
  <si>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</si>
  <si>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</si>
  <si>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</si>
  <si>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</si>
  <si>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</si>
  <si>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</si>
  <si>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</si>
  <si>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</si>
  <si>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</si>
  <si>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</si>
  <si>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</si>
  <si>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</si>
  <si>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</si>
  <si>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</si>
  <si>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</si>
  <si>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</si>
  <si>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</si>
  <si>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</si>
  <si>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</si>
  <si>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</si>
  <si>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</si>
  <si>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</si>
  <si>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</si>
  <si>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</si>
  <si>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</si>
  <si>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</si>
  <si>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</si>
  <si>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</si>
  <si>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</si>
  <si>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</si>
  <si>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</si>
  <si>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</si>
  <si>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</si>
  <si>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</si>
  <si>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</si>
  <si>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</si>
  <si>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</si>
  <si>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</si>
  <si>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</si>
  <si>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</si>
  <si>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</si>
  <si>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</si>
  <si>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</si>
  <si>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</si>
  <si>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</si>
  <si>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</si>
  <si>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</si>
  <si>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</si>
  <si>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</si>
  <si>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</si>
  <si>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</si>
  <si>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</si>
  <si>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</si>
  <si>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</si>
  <si>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</si>
  <si>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</si>
  <si>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</si>
  <si>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</si>
  <si>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</si>
  <si>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</si>
  <si>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</si>
  <si>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</si>
  <si>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</si>
  <si>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</si>
  <si>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</si>
  <si>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</si>
  <si>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</si>
  <si>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</si>
  <si>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</si>
  <si>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</si>
  <si>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</si>
  <si>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</si>
  <si>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</si>
  <si>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</si>
  <si>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</si>
  <si>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</si>
  <si>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</si>
  <si>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</si>
  <si>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</si>
  <si>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</si>
  <si>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</si>
  <si>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</si>
  <si>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</si>
  <si>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</si>
  <si>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</si>
  <si>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</si>
  <si>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</si>
  <si>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</si>
  <si>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</si>
  <si>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</si>
  <si>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</si>
  <si>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</si>
  <si>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</si>
  <si>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</si>
  <si>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</si>
  <si>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</si>
  <si>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</si>
  <si>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</si>
  <si>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</si>
  <si>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</si>
  <si>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</si>
  <si>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</si>
  <si>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</si>
  <si>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</si>
  <si>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</si>
  <si>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</si>
  <si>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</si>
  <si>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</si>
  <si>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</si>
  <si>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</si>
  <si>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</si>
  <si>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</si>
  <si>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</si>
  <si>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</si>
  <si>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</si>
  <si>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</si>
  <si>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</si>
  <si>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</si>
  <si>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</si>
  <si>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</si>
  <si>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</si>
  <si>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</si>
  <si>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</si>
  <si>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</si>
  <si>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</si>
  <si>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</si>
  <si>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</si>
  <si>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</si>
  <si>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</si>
  <si>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</si>
  <si>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</si>
  <si>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</si>
  <si>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</si>
  <si>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</si>
  <si>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</si>
  <si>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</si>
  <si>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</si>
  <si>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</si>
  <si>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</si>
  <si>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</si>
  <si>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</si>
  <si>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</si>
  <si>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</si>
  <si>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</si>
  <si>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</si>
  <si>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</si>
  <si>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</si>
  <si>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</si>
  <si>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</si>
  <si>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</si>
  <si>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</si>
  <si>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</si>
  <si>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</si>
  <si>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</si>
  <si>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</si>
  <si>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</si>
  <si>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</si>
  <si>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Ремонт внутридомовых сетей 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</si>
  <si>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</si>
  <si>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23  ул. Студеновская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</si>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</sst>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7;&#1090;&#1091;&#1076;&#1077;&#1085;&#1086;&#1074;&#1089;&#1082;&#1072;&#1103;,%20&#1076;.%202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85">
          <cell r="P85">
            <v>8413.704000000002</v>
          </cell>
          <cell r="U85">
            <v>9546.318</v>
          </cell>
          <cell r="AB85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AT38">
            <v>0.273648</v>
          </cell>
        </row>
        <row r="39">
          <cell r="AT39">
            <v>0.160231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AT4">
            <v>898.9</v>
          </cell>
        </row>
        <row r="38">
          <cell r="AT38">
            <v>0.273648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122.65</v>
          </cell>
        </row>
        <row r="24">
          <cell r="D24">
            <v>-68753.93119759994</v>
          </cell>
        </row>
        <row r="25">
          <cell r="D25">
            <v>17565.87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AT123">
            <v>50867.1293844</v>
          </cell>
        </row>
        <row r="124">
          <cell r="AT124">
            <v>56456.29901760003</v>
          </cell>
        </row>
        <row r="125">
          <cell r="AT125">
            <v>13218.14472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8" customWidth="1"/>
    <col min="2" max="2" width="62.421875" style="21" customWidth="1"/>
    <col min="3" max="3" width="24.28125" style="21" customWidth="1"/>
    <col min="4" max="4" width="62.7109375" style="21" customWidth="1"/>
    <col min="5" max="5" width="18.7109375" style="2" hidden="1" customWidth="1"/>
    <col min="6" max="6" width="17.8515625" style="21" hidden="1" customWidth="1"/>
    <col min="7" max="16" width="9.140625" style="21" hidden="1" customWidth="1"/>
    <col min="17" max="22" width="0" style="21" hidden="1" customWidth="1"/>
    <col min="23" max="23" width="0" style="3" hidden="1" customWidth="1"/>
    <col min="24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5" t="s">
        <v>366</v>
      </c>
      <c r="B2" s="25"/>
      <c r="C2" s="25"/>
      <c r="D2" s="25"/>
      <c r="E2" s="2">
        <v>898.9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367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368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369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122.65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-68753.93119759994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17565.87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120541.57312200003</v>
      </c>
    </row>
    <row r="13" spans="1:4" ht="15.75">
      <c r="A13" s="7" t="s">
        <v>94</v>
      </c>
      <c r="B13" s="19" t="s">
        <v>79</v>
      </c>
      <c r="C13" s="1" t="s">
        <v>73</v>
      </c>
      <c r="D13" s="8">
        <f>'[5]ГУК 2019'!$AT$124</f>
        <v>56456.29901760003</v>
      </c>
    </row>
    <row r="14" spans="1:4" ht="15.75">
      <c r="A14" s="7" t="s">
        <v>95</v>
      </c>
      <c r="B14" s="19" t="s">
        <v>80</v>
      </c>
      <c r="C14" s="1" t="s">
        <v>73</v>
      </c>
      <c r="D14" s="8">
        <f>'[5]ГУК 2019'!$AT$123</f>
        <v>50867.1293844</v>
      </c>
    </row>
    <row r="15" spans="1:4" ht="20.25" customHeight="1">
      <c r="A15" s="7" t="s">
        <v>96</v>
      </c>
      <c r="B15" s="19" t="s">
        <v>81</v>
      </c>
      <c r="C15" s="1" t="s">
        <v>73</v>
      </c>
      <c r="D15" s="16">
        <f>'[5]ГУК 2019'!$AT$125</f>
        <v>13218.14472</v>
      </c>
    </row>
    <row r="16" spans="1:5" ht="15.75">
      <c r="A16" s="19" t="s">
        <v>82</v>
      </c>
      <c r="B16" s="19" t="s">
        <v>83</v>
      </c>
      <c r="C16" s="19" t="s">
        <v>73</v>
      </c>
      <c r="D16" s="17">
        <f>D17</f>
        <v>116205.71312200004</v>
      </c>
      <c r="E16" s="2">
        <v>117441.89</v>
      </c>
    </row>
    <row r="17" spans="1:4" ht="31.5">
      <c r="A17" s="19" t="s">
        <v>59</v>
      </c>
      <c r="B17" s="19" t="s">
        <v>97</v>
      </c>
      <c r="C17" s="19" t="s">
        <v>73</v>
      </c>
      <c r="D17" s="17">
        <f>D12-D25+D246+D262</f>
        <v>116205.71312200004</v>
      </c>
    </row>
    <row r="18" spans="1:4" ht="31.5">
      <c r="A18" s="19" t="s">
        <v>84</v>
      </c>
      <c r="B18" s="19" t="s">
        <v>98</v>
      </c>
      <c r="C18" s="19" t="s">
        <v>73</v>
      </c>
      <c r="D18" s="19">
        <v>0</v>
      </c>
    </row>
    <row r="19" spans="1:4" ht="15.75">
      <c r="A19" s="19" t="s">
        <v>60</v>
      </c>
      <c r="B19" s="19" t="s">
        <v>85</v>
      </c>
      <c r="C19" s="19" t="s">
        <v>73</v>
      </c>
      <c r="D19" s="19">
        <v>0</v>
      </c>
    </row>
    <row r="20" spans="1:4" ht="15.75">
      <c r="A20" s="19" t="s">
        <v>61</v>
      </c>
      <c r="B20" s="19" t="s">
        <v>86</v>
      </c>
      <c r="C20" s="19" t="s">
        <v>73</v>
      </c>
      <c r="D20" s="19">
        <v>0</v>
      </c>
    </row>
    <row r="21" spans="1:4" ht="15.75">
      <c r="A21" s="19" t="s">
        <v>87</v>
      </c>
      <c r="B21" s="19" t="s">
        <v>88</v>
      </c>
      <c r="C21" s="19" t="s">
        <v>73</v>
      </c>
      <c r="D21" s="19">
        <v>0</v>
      </c>
    </row>
    <row r="22" spans="1:4" ht="15.75">
      <c r="A22" s="19" t="s">
        <v>89</v>
      </c>
      <c r="B22" s="19" t="s">
        <v>90</v>
      </c>
      <c r="C22" s="19" t="s">
        <v>73</v>
      </c>
      <c r="D22" s="17">
        <f>D16+D10+D9</f>
        <v>47574.4319244001</v>
      </c>
    </row>
    <row r="23" spans="1:4" ht="15.75">
      <c r="A23" s="19" t="s">
        <v>91</v>
      </c>
      <c r="B23" s="19" t="s">
        <v>99</v>
      </c>
      <c r="C23" s="19" t="s">
        <v>73</v>
      </c>
      <c r="D23" s="17">
        <v>203.64</v>
      </c>
    </row>
    <row r="24" spans="1:4" ht="15.75">
      <c r="A24" s="19" t="s">
        <v>92</v>
      </c>
      <c r="B24" s="19" t="s">
        <v>100</v>
      </c>
      <c r="C24" s="19" t="s">
        <v>73</v>
      </c>
      <c r="D24" s="17">
        <f>D22-D241</f>
        <v>-156876.7593219999</v>
      </c>
    </row>
    <row r="25" spans="1:5" ht="15.75">
      <c r="A25" s="19" t="s">
        <v>93</v>
      </c>
      <c r="B25" s="19" t="s">
        <v>101</v>
      </c>
      <c r="C25" s="19" t="s">
        <v>73</v>
      </c>
      <c r="D25" s="17">
        <v>18022.71</v>
      </c>
      <c r="E25" s="2">
        <f>18298.19</f>
        <v>18298.19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22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9546.318</v>
      </c>
      <c r="E28" s="2">
        <f>'[1]2018 Управл'!$U$85</f>
        <v>9546.318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10.62</v>
      </c>
    </row>
    <row r="33" spans="1:22" s="6" customFormat="1" ht="31.5">
      <c r="A33" s="22" t="s">
        <v>115</v>
      </c>
      <c r="B33" s="4" t="s">
        <v>104</v>
      </c>
      <c r="C33" s="4" t="s">
        <v>67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11664.4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582.49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6">
        <f>E35/E2</f>
        <v>0.6480031149182334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313</v>
      </c>
      <c r="E39" s="2">
        <f>278.3</f>
        <v>278.3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6">
        <f>E39/E2</f>
        <v>0.3096006229836467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3062.37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3.40679719657359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7668.34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6">
        <f>E47/E2</f>
        <v>8.530804316386694</v>
      </c>
    </row>
    <row r="51" spans="1:5" ht="47.25">
      <c r="A51" s="7" t="s">
        <v>331</v>
      </c>
      <c r="B51" s="1" t="s">
        <v>106</v>
      </c>
      <c r="C51" s="1" t="s">
        <v>67</v>
      </c>
      <c r="D51" s="16" t="s">
        <v>316</v>
      </c>
      <c r="E51" s="2">
        <v>72.9</v>
      </c>
    </row>
    <row r="52" spans="1:4" ht="15.75">
      <c r="A52" s="7" t="s">
        <v>332</v>
      </c>
      <c r="B52" s="1" t="s">
        <v>107</v>
      </c>
      <c r="C52" s="1" t="s">
        <v>67</v>
      </c>
      <c r="D52" s="16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6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6">
        <f>E51/E2</f>
        <v>0.08109912114806987</v>
      </c>
    </row>
    <row r="55" spans="1:5" ht="31.5">
      <c r="A55" s="7" t="s">
        <v>335</v>
      </c>
      <c r="B55" s="1" t="s">
        <v>106</v>
      </c>
      <c r="C55" s="1" t="s">
        <v>67</v>
      </c>
      <c r="D55" s="16" t="s">
        <v>315</v>
      </c>
      <c r="E55" s="2">
        <v>0</v>
      </c>
    </row>
    <row r="56" spans="1:4" ht="15.75">
      <c r="A56" s="7" t="s">
        <v>336</v>
      </c>
      <c r="B56" s="1" t="s">
        <v>107</v>
      </c>
      <c r="C56" s="1" t="s">
        <v>67</v>
      </c>
      <c r="D56" s="16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6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6">
        <f>E55/E2</f>
        <v>0</v>
      </c>
    </row>
    <row r="59" spans="1:22" s="6" customFormat="1" ht="24.75" customHeight="1">
      <c r="A59" s="22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8413.704000000002</v>
      </c>
      <c r="E60" s="2">
        <f>'[1]2018 Управл'!$P$85</f>
        <v>8413.704000000002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9.360000000000001</v>
      </c>
    </row>
    <row r="65" spans="1:22" s="6" customFormat="1" ht="15.75">
      <c r="A65" s="22" t="s">
        <v>135</v>
      </c>
      <c r="B65" s="4" t="s">
        <v>104</v>
      </c>
      <c r="C65" s="4" t="s">
        <v>67</v>
      </c>
      <c r="D65" s="4" t="s">
        <v>362</v>
      </c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5" ht="15.75">
      <c r="A66" s="7" t="s">
        <v>136</v>
      </c>
      <c r="B66" s="1" t="s">
        <v>105</v>
      </c>
      <c r="C66" s="1" t="s">
        <v>73</v>
      </c>
      <c r="D66" s="8">
        <f>E66</f>
        <v>0</v>
      </c>
      <c r="E66" s="2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2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13218.14</v>
      </c>
      <c r="E72" s="2">
        <v>13218.14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14.704794749137834</v>
      </c>
    </row>
    <row r="77" spans="1:22" s="6" customFormat="1" ht="31.5">
      <c r="A77" s="22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6889.93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6889.93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7.664845922794528</v>
      </c>
    </row>
    <row r="83" spans="1:22" s="6" customFormat="1" ht="31.5">
      <c r="A83" s="22" t="s">
        <v>155</v>
      </c>
      <c r="B83" s="4" t="s">
        <v>104</v>
      </c>
      <c r="C83" s="4" t="s">
        <v>67</v>
      </c>
      <c r="D83" s="4" t="s">
        <v>55</v>
      </c>
      <c r="E83" s="2">
        <f>53114.4+1422.41</f>
        <v>54536.810000000005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54536.810000000005</v>
      </c>
      <c r="F84" s="21">
        <v>24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2272.3670833333335</v>
      </c>
    </row>
    <row r="89" spans="1:22" s="6" customFormat="1" ht="47.25">
      <c r="A89" s="22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81.65</v>
      </c>
      <c r="F90" s="1">
        <v>151.2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81.65</v>
      </c>
      <c r="F95" s="1">
        <f>F90</f>
        <v>151.2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0.5400132275132276</v>
      </c>
    </row>
    <row r="99" spans="1:22" s="6" customFormat="1" ht="63">
      <c r="A99" s="22" t="s">
        <v>172</v>
      </c>
      <c r="B99" s="4" t="s">
        <v>104</v>
      </c>
      <c r="C99" s="4" t="s">
        <v>67</v>
      </c>
      <c r="D99" s="4" t="s">
        <v>26</v>
      </c>
      <c r="E99" s="2"/>
      <c r="F99" s="2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17434.867000000002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386.71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0.4302035821559684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1286.33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1.4310045611302702</v>
      </c>
    </row>
    <row r="109" spans="1:5" ht="31.5">
      <c r="A109" s="7"/>
      <c r="B109" s="1" t="s">
        <v>106</v>
      </c>
      <c r="C109" s="1" t="s">
        <v>67</v>
      </c>
      <c r="D109" s="17" t="s">
        <v>365</v>
      </c>
      <c r="E109" s="2">
        <v>930.72</v>
      </c>
    </row>
    <row r="110" spans="1:4" ht="15.75">
      <c r="A110" s="7"/>
      <c r="B110" s="1" t="s">
        <v>107</v>
      </c>
      <c r="C110" s="1" t="s">
        <v>67</v>
      </c>
      <c r="D110" s="17" t="s">
        <v>24</v>
      </c>
    </row>
    <row r="111" spans="1:4" ht="15.75">
      <c r="A111" s="7"/>
      <c r="B111" s="1" t="s">
        <v>64</v>
      </c>
      <c r="C111" s="1" t="s">
        <v>67</v>
      </c>
      <c r="D111" s="17" t="s">
        <v>10</v>
      </c>
    </row>
    <row r="112" spans="1:4" ht="15.75">
      <c r="A112" s="7"/>
      <c r="B112" s="1" t="s">
        <v>108</v>
      </c>
      <c r="C112" s="1" t="s">
        <v>73</v>
      </c>
      <c r="D112" s="17">
        <f>E109/E2</f>
        <v>1.0353988207809546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522.35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0.5810991211480699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6855.11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7.626109689620647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1548.49+2722.78</f>
        <v>4271.27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4.751663143842475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1530.827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1.7030003337412394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777.1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0.8645010568472578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567.57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0.6314050506174214</v>
      </c>
    </row>
    <row r="137" spans="1:5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306.88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5">
        <f>E137/E2</f>
        <v>0.34139503838024254</v>
      </c>
    </row>
    <row r="141" spans="1:5" ht="31.5">
      <c r="A141" s="7"/>
      <c r="B141" s="1" t="s">
        <v>106</v>
      </c>
      <c r="C141" s="1" t="s">
        <v>67</v>
      </c>
      <c r="D141" s="15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5" t="s">
        <v>323</v>
      </c>
      <c r="E145" s="2">
        <v>0</v>
      </c>
    </row>
    <row r="146" spans="1:4" ht="15.75">
      <c r="A146" s="7" t="s">
        <v>344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347</v>
      </c>
      <c r="B149" s="1" t="s">
        <v>106</v>
      </c>
      <c r="C149" s="1" t="s">
        <v>67</v>
      </c>
      <c r="D149" s="15" t="s">
        <v>320</v>
      </c>
      <c r="E149" s="2">
        <v>0</v>
      </c>
    </row>
    <row r="150" spans="1:4" ht="15.75">
      <c r="A150" s="7" t="s">
        <v>348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317</v>
      </c>
      <c r="E153" s="2">
        <v>0</v>
      </c>
      <c r="F153" s="11">
        <v>0</v>
      </c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6" ht="15.75">
      <c r="A155" s="7" t="s">
        <v>353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354</v>
      </c>
      <c r="B156" s="1" t="s">
        <v>108</v>
      </c>
      <c r="C156" s="1" t="s">
        <v>73</v>
      </c>
      <c r="D156" s="15">
        <f>E153/E2</f>
        <v>0</v>
      </c>
    </row>
    <row r="157" spans="1:4" ht="47.25">
      <c r="A157" s="22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12743.7522464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1">
        <v>1</v>
      </c>
      <c r="G159" s="21">
        <f>'[2]гук(2016)'!$AT$39*12*E2</f>
        <v>1728.3797508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363</v>
      </c>
      <c r="E163" s="2">
        <f>'[3]гук(2016)'!$AT$38*12*'[3]гук(2016)'!$AT$4</f>
        <v>2951.7862464</v>
      </c>
      <c r="F163" s="21">
        <v>1</v>
      </c>
      <c r="G163" s="21">
        <f>'[2]гук(2016)'!$AT$38*12*E2</f>
        <v>2951.7862464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2951.7862464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50.38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0.0560462787851819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519.82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0.5782845700300367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364</v>
      </c>
      <c r="E179" s="2">
        <v>0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</v>
      </c>
    </row>
    <row r="183" spans="1:5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0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5">
        <f>E183/E2</f>
        <v>0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21" t="s">
        <v>318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21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5">
        <f>E187/E2</f>
        <v>6.242907998665035</v>
      </c>
    </row>
    <row r="191" spans="1:5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v>1461.59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5">
        <f>E191/E2</f>
        <v>1.6259761931249304</v>
      </c>
    </row>
    <row r="195" spans="1:5" ht="31.5">
      <c r="A195" s="7"/>
      <c r="B195" s="1" t="s">
        <v>106</v>
      </c>
      <c r="C195" s="1" t="s">
        <v>67</v>
      </c>
      <c r="D195" s="15" t="s">
        <v>360</v>
      </c>
      <c r="E195" s="2">
        <v>0</v>
      </c>
    </row>
    <row r="196" spans="1:4" ht="15.75">
      <c r="A196" s="7"/>
      <c r="B196" s="1" t="s">
        <v>107</v>
      </c>
      <c r="C196" s="1" t="s">
        <v>67</v>
      </c>
      <c r="D196" s="15" t="s">
        <v>24</v>
      </c>
    </row>
    <row r="197" spans="1:4" ht="15.75">
      <c r="A197" s="7"/>
      <c r="B197" s="1" t="s">
        <v>64</v>
      </c>
      <c r="C197" s="1" t="s">
        <v>67</v>
      </c>
      <c r="D197" s="15" t="s">
        <v>10</v>
      </c>
    </row>
    <row r="198" spans="1:4" ht="15.75">
      <c r="A198" s="7"/>
      <c r="B198" s="1" t="s">
        <v>108</v>
      </c>
      <c r="C198" s="1" t="s">
        <v>73</v>
      </c>
      <c r="D198" s="15">
        <f>E195/E2</f>
        <v>0</v>
      </c>
    </row>
    <row r="199" spans="1:4" ht="47.25">
      <c r="A199" s="22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69921.62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5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69921.62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5">
        <f>E209/E2</f>
        <v>77.78576037379018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0</v>
      </c>
      <c r="F217" s="21" t="s">
        <v>361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5">
        <f>E217/E2</f>
        <v>0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5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0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0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5">
        <f>E233/E2</f>
        <v>0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21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311</v>
      </c>
    </row>
    <row r="240" spans="1:4" ht="15.75">
      <c r="A240" s="7" t="s">
        <v>358</v>
      </c>
      <c r="B240" s="1" t="s">
        <v>108</v>
      </c>
      <c r="C240" s="1" t="s">
        <v>73</v>
      </c>
      <c r="D240" s="15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204451.1912464</v>
      </c>
    </row>
    <row r="242" spans="1:4" ht="15.75">
      <c r="A242" s="24" t="s">
        <v>280</v>
      </c>
      <c r="B242" s="24"/>
      <c r="C242" s="24"/>
      <c r="D242" s="24"/>
    </row>
    <row r="243" spans="1:4" ht="15.75">
      <c r="A243" s="7" t="s">
        <v>281</v>
      </c>
      <c r="B243" s="1" t="s">
        <v>282</v>
      </c>
      <c r="C243" s="1" t="s">
        <v>283</v>
      </c>
      <c r="D243" s="20">
        <v>4</v>
      </c>
    </row>
    <row r="244" spans="1:4" ht="15.75">
      <c r="A244" s="7" t="s">
        <v>284</v>
      </c>
      <c r="B244" s="1" t="s">
        <v>285</v>
      </c>
      <c r="C244" s="1" t="s">
        <v>283</v>
      </c>
      <c r="D244" s="20">
        <f>'[1]2018 Управл'!$AB$85</f>
        <v>2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2</v>
      </c>
    </row>
    <row r="246" spans="1:4" ht="15.75">
      <c r="A246" s="7" t="s">
        <v>288</v>
      </c>
      <c r="B246" s="1" t="s">
        <v>289</v>
      </c>
      <c r="C246" s="1" t="s">
        <v>73</v>
      </c>
      <c r="D246" s="16">
        <v>-2813.15</v>
      </c>
    </row>
    <row r="247" spans="1:4" ht="15.75">
      <c r="A247" s="24" t="s">
        <v>290</v>
      </c>
      <c r="B247" s="24"/>
      <c r="C247" s="24"/>
      <c r="D247" s="24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4" t="s">
        <v>298</v>
      </c>
      <c r="B254" s="24"/>
      <c r="C254" s="24"/>
      <c r="D254" s="24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4" t="s">
        <v>304</v>
      </c>
      <c r="B259" s="24"/>
      <c r="C259" s="24"/>
      <c r="D259" s="24"/>
    </row>
    <row r="260" spans="1:4" ht="15.75">
      <c r="A260" s="7" t="s">
        <v>305</v>
      </c>
      <c r="B260" s="1" t="s">
        <v>306</v>
      </c>
      <c r="C260" s="1" t="s">
        <v>283</v>
      </c>
      <c r="D260" s="1">
        <v>7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16500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2020-03-25T12:26:25Z</dcterms:modified>
  <cp:category/>
  <cp:version/>
  <cp:contentType/>
  <cp:contentStatus/>
</cp:coreProperties>
</file>