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<sst xmlns="http://schemas.openxmlformats.org/spreadsheetml/2006/main" count="918" uniqueCount="370">
  <si>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</si>
  <si>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</si>
  <si>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</si>
  <si>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</si>
  <si>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</si>
  <si>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</si>
  <si>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</si>
  <si>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</si>
  <si>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</si>
  <si>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</si>
  <si>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</si>
  <si>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</si>
  <si>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</si>
  <si>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</si>
  <si>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</si>
  <si>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</si>
  <si>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</si>
  <si>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</si>
  <si>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</si>
  <si>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</si>
  <si>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</si>
  <si>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</si>
  <si>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</si>
  <si>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</si>
  <si>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</si>
  <si>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</si>
  <si>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</si>
  <si>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</si>
  <si>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</si>
  <si>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</si>
  <si>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</si>
  <si>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</si>
  <si>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</si>
  <si>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</si>
  <si>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</si>
  <si>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</si>
  <si>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</si>
  <si>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</si>
  <si>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</si>
  <si>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</si>
  <si>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</si>
  <si>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</si>
  <si>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</si>
  <si>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</si>
  <si>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</si>
  <si>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</si>
  <si>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</si>
  <si>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</si>
  <si>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</si>
  <si>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</si>
  <si>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</si>
  <si>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</si>
  <si>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</si>
  <si>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</si>
  <si>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</si>
  <si>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</si>
  <si>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</si>
  <si>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</si>
  <si>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</si>
  <si>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</si>
  <si>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</si>
  <si>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</si>
  <si>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</si>
  <si>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</si>
  <si>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</si>
  <si>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</si>
  <si>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</si>
  <si>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</si>
  <si>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</si>
  <si>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</si>
  <si>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</si>
  <si>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</si>
  <si>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</si>
  <si>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</si>
  <si>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</si>
  <si>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</si>
  <si>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</si>
  <si>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</si>
  <si>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</si>
  <si>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</si>
  <si>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</si>
  <si>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</si>
  <si>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</si>
  <si>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</si>
  <si>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</si>
  <si>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</si>
  <si>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</si>
  <si>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</si>
  <si>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</si>
  <si>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</si>
  <si>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</si>
  <si>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</si>
  <si>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</si>
  <si>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</si>
  <si>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</si>
  <si>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</si>
  <si>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</si>
  <si>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</si>
  <si>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</si>
  <si>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</si>
  <si>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</si>
  <si>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</si>
  <si>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</si>
  <si>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</si>
  <si>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</si>
  <si>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</si>
  <si>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</si>
  <si>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</si>
  <si>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</si>
  <si>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</si>
  <si>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</si>
  <si>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</si>
  <si>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</si>
  <si>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</si>
  <si>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</si>
  <si>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</si>
  <si>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</si>
  <si>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</si>
  <si>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</si>
  <si>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</si>
  <si>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</si>
  <si>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</si>
  <si>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</si>
  <si>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</si>
  <si>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</si>
  <si>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</si>
  <si>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</si>
  <si>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</si>
  <si>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</si>
  <si>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</si>
  <si>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</si>
  <si>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</si>
  <si>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</si>
  <si>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</si>
  <si>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</si>
  <si>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</si>
  <si>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</si>
  <si>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</si>
  <si>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</si>
  <si>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</si>
  <si>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</si>
  <si>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</si>
  <si>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</si>
  <si>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</si>
  <si>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</si>
  <si>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</si>
  <si>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</si>
  <si>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</si>
  <si>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</si>
  <si>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</si>
  <si>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</si>
  <si>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</si>
  <si>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</si>
  <si>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</si>
  <si>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</si>
  <si>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</si>
  <si>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</si>
  <si>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</si>
  <si>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</si>
  <si>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</si>
  <si>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</si>
  <si>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</si>
  <si>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</si>
  <si>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</si>
  <si>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</si>
  <si>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</si>
  <si>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</si>
  <si>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</si>
  <si>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</si>
  <si>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</si>
  <si>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</si>
  <si>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</si>
  <si>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</si>
  <si>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</si>
  <si>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</si>
  <si>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</si>
  <si>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</si>
  <si>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</si>
  <si>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</si>
  <si>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</si>
  <si>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</si>
  <si>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</si>
  <si>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</si>
  <si>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</si>
  <si>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</si>
  <si>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</si>
  <si>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</si>
  <si>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</si>
  <si>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</si>
  <si>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</si>
  <si>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</si>
  <si>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</si>
  <si>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</si>
  <si>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</si>
  <si>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</si>
  <si>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</si>
  <si>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</si>
  <si>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</si>
  <si>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</si>
  <si>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</si>
  <si>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</si>
  <si>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</si>
  <si>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</si>
  <si>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</si>
  <si>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</si>
  <si>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</si>
  <si>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</si>
  <si>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</si>
  <si>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</si>
  <si>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</si>
  <si>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</si>
  <si>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</si>
  <si>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</si>
  <si>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</si>
  <si>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</si>
  <si>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</si>
  <si>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</si>
  <si>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</si>
  <si>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</si>
  <si>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</si>
  <si>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</si>
  <si>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</si>
  <si>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</si>
  <si>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</si>
  <si>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</si>
  <si>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</si>
  <si>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</si>
  <si>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</si>
  <si>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</si>
  <si>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</si>
  <si>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</si>
  <si>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</si>
  <si>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</si>
  <si>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</si>
  <si>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</si>
  <si>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</si>
  <si>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</si>
  <si>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</si>
  <si>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</si>
  <si>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</si>
  <si>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</si>
  <si>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</si>
  <si>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</si>
  <si>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</si>
  <si>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</si>
  <si>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</si>
  <si>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</si>
  <si>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</si>
  <si>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</si>
  <si>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</si>
  <si>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</si>
  <si>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</si>
  <si>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</si>
  <si>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</si>
  <si>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</si>
  <si>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</si>
  <si>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</si>
  <si>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</si>
  <si>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</si>
  <si>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</si>
  <si>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</si>
  <si>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</si>
  <si>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</si>
  <si>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</si>
  <si>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</si>
  <si>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</si>
  <si>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</si>
  <si>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</si>
  <si>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</si>
  <si>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</si>
  <si>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</si>
  <si>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</si>
  <si>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</si>
  <si>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</si>
  <si>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</si>
  <si>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</si>
  <si>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</si>
  <si>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</si>
  <si>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</si>
  <si>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</si>
  <si>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</si>
  <si>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</si>
  <si>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</si>
  <si>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</si>
  <si>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</si>
  <si>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</si>
  <si>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</si>
  <si>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</si>
  <si>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</si>
  <si>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</si>
  <si>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</si>
  <si>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</si>
  <si>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</si>
  <si>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</si>
  <si>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</si>
  <si>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</si>
  <si>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</si>
  <si>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</si>
  <si>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</si>
  <si>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</si>
  <si>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</si>
  <si>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</si>
  <si>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</si>
  <si>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</si>
  <si>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</si>
  <si>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</si>
  <si>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</si>
  <si>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</si>
  <si>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</si>
  <si>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</si>
  <si>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</si>
  <si>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</si>
  <si>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</si>
  <si>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</si>
  <si>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</si>
  <si>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</si>
  <si>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</si>
  <si>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</si>
  <si>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</si>
  <si>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</si>
  <si>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</si>
  <si>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</si>
  <si>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</si>
  <si>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</si>
  <si>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</si>
  <si>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</si>
  <si>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</si>
  <si>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</si>
  <si>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</si>
  <si>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</si>
  <si>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</si>
  <si>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</si>
  <si>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</si>
  <si>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</si>
  <si>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</si>
  <si>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</si>
  <si>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</si>
  <si>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</si>
  <si>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</si>
  <si>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</si>
  <si>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</si>
  <si>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</si>
  <si>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</si>
  <si>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</si>
  <si>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</si>
  <si>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</si>
  <si>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</si>
  <si>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</si>
  <si>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</si>
  <si>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</si>
  <si>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</si>
  <si>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</si>
  <si>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</si>
  <si>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</si>
  <si>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</si>
  <si>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</si>
  <si>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</si>
  <si>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</si>
  <si>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</si>
  <si>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</si>
  <si>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</si>
  <si>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</si>
  <si>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</si>
  <si>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</si>
  <si>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</si>
  <si>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</si>
  <si>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19  ул. Студеновская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</si>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</sst>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7;&#1090;&#1091;&#1076;&#1077;&#1085;&#1086;&#1074;&#1089;&#1082;&#1072;&#1103;,%20&#1076;.%2019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1">
          <cell r="P81">
            <v>11818.872000000001</v>
          </cell>
          <cell r="U81">
            <v>13409.874000000002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J38">
            <v>0.249225</v>
          </cell>
        </row>
        <row r="39">
          <cell r="AJ39">
            <v>0.177419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L4">
            <v>1419.8000000000002</v>
          </cell>
        </row>
        <row r="38">
          <cell r="AJ38">
            <v>0.249225</v>
          </cell>
        </row>
        <row r="42">
          <cell r="AJ42">
            <v>0.112757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381.73</v>
          </cell>
        </row>
        <row r="24">
          <cell r="D24">
            <v>-203026.3227304</v>
          </cell>
        </row>
        <row r="25">
          <cell r="D25">
            <v>88403.14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AL123">
            <v>80736.4669848</v>
          </cell>
        </row>
        <row r="124">
          <cell r="AL124">
            <v>87223.43069040003</v>
          </cell>
        </row>
        <row r="125">
          <cell r="AL125">
            <v>20877.875040000003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0" width="9.140625" style="16" hidden="1" customWidth="1"/>
    <col min="11" max="16" width="0" style="16" hidden="1" customWidth="1"/>
    <col min="17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366</v>
      </c>
      <c r="B2" s="26"/>
      <c r="C2" s="26"/>
      <c r="D2" s="26"/>
      <c r="E2" s="2">
        <v>1419.8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369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381.73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-203026.3227304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88403.14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188837.77271520003</v>
      </c>
    </row>
    <row r="13" spans="1:4" ht="15.75">
      <c r="A13" s="7" t="s">
        <v>94</v>
      </c>
      <c r="B13" s="22" t="s">
        <v>79</v>
      </c>
      <c r="C13" s="1" t="s">
        <v>73</v>
      </c>
      <c r="D13" s="8">
        <f>'[5]ГУК 2019'!$AL$124</f>
        <v>87223.43069040003</v>
      </c>
    </row>
    <row r="14" spans="1:4" ht="15.75">
      <c r="A14" s="7" t="s">
        <v>95</v>
      </c>
      <c r="B14" s="22" t="s">
        <v>80</v>
      </c>
      <c r="C14" s="1" t="s">
        <v>73</v>
      </c>
      <c r="D14" s="8">
        <f>'[5]ГУК 2019'!$AL$123</f>
        <v>80736.4669848</v>
      </c>
    </row>
    <row r="15" spans="1:4" ht="15.75">
      <c r="A15" s="7" t="s">
        <v>96</v>
      </c>
      <c r="B15" s="22" t="s">
        <v>81</v>
      </c>
      <c r="C15" s="1" t="s">
        <v>73</v>
      </c>
      <c r="D15" s="18">
        <f>'[5]ГУК 2019'!$AL$125</f>
        <v>20877.875040000003</v>
      </c>
    </row>
    <row r="16" spans="1:5" ht="15.75">
      <c r="A16" s="22" t="s">
        <v>82</v>
      </c>
      <c r="B16" s="22" t="s">
        <v>83</v>
      </c>
      <c r="C16" s="22" t="s">
        <v>73</v>
      </c>
      <c r="D16" s="20">
        <f>D17</f>
        <v>107271.99271520003</v>
      </c>
      <c r="E16" s="2">
        <v>157358.87</v>
      </c>
    </row>
    <row r="17" spans="1:4" ht="31.5">
      <c r="A17" s="22" t="s">
        <v>59</v>
      </c>
      <c r="B17" s="22" t="s">
        <v>97</v>
      </c>
      <c r="C17" s="22" t="s">
        <v>73</v>
      </c>
      <c r="D17" s="20">
        <f>D12-D25+D246+D262</f>
        <v>107271.99271520003</v>
      </c>
    </row>
    <row r="18" spans="1:4" ht="31.5">
      <c r="A18" s="22" t="s">
        <v>84</v>
      </c>
      <c r="B18" s="22" t="s">
        <v>98</v>
      </c>
      <c r="C18" s="22" t="s">
        <v>73</v>
      </c>
      <c r="D18" s="22">
        <v>0</v>
      </c>
    </row>
    <row r="19" spans="1:4" ht="15.75">
      <c r="A19" s="22" t="s">
        <v>60</v>
      </c>
      <c r="B19" s="22" t="s">
        <v>85</v>
      </c>
      <c r="C19" s="22" t="s">
        <v>73</v>
      </c>
      <c r="D19" s="22">
        <v>0</v>
      </c>
    </row>
    <row r="20" spans="1:4" ht="15.75">
      <c r="A20" s="22" t="s">
        <v>61</v>
      </c>
      <c r="B20" s="22" t="s">
        <v>86</v>
      </c>
      <c r="C20" s="22" t="s">
        <v>73</v>
      </c>
      <c r="D20" s="22">
        <v>0</v>
      </c>
    </row>
    <row r="21" spans="1:4" ht="15.75">
      <c r="A21" s="22" t="s">
        <v>87</v>
      </c>
      <c r="B21" s="22" t="s">
        <v>88</v>
      </c>
      <c r="C21" s="22" t="s">
        <v>73</v>
      </c>
      <c r="D21" s="22">
        <v>0</v>
      </c>
    </row>
    <row r="22" spans="1:4" ht="15.75">
      <c r="A22" s="22" t="s">
        <v>89</v>
      </c>
      <c r="B22" s="22" t="s">
        <v>90</v>
      </c>
      <c r="C22" s="22" t="s">
        <v>73</v>
      </c>
      <c r="D22" s="20">
        <f>D16+D10+D9</f>
        <v>-95372.60001519996</v>
      </c>
    </row>
    <row r="23" spans="1:4" ht="15.75">
      <c r="A23" s="22" t="s">
        <v>91</v>
      </c>
      <c r="B23" s="22" t="s">
        <v>99</v>
      </c>
      <c r="C23" s="22" t="s">
        <v>73</v>
      </c>
      <c r="D23" s="20">
        <v>0</v>
      </c>
    </row>
    <row r="24" spans="1:4" ht="15.75">
      <c r="A24" s="22" t="s">
        <v>92</v>
      </c>
      <c r="B24" s="22" t="s">
        <v>100</v>
      </c>
      <c r="C24" s="22" t="s">
        <v>73</v>
      </c>
      <c r="D24" s="20">
        <f>D22-D241</f>
        <v>-233888.31553839997</v>
      </c>
    </row>
    <row r="25" spans="1:5" ht="15.75">
      <c r="A25" s="22" t="s">
        <v>93</v>
      </c>
      <c r="B25" s="22" t="s">
        <v>101</v>
      </c>
      <c r="C25" s="22" t="s">
        <v>73</v>
      </c>
      <c r="D25" s="20">
        <v>121812.56</v>
      </c>
      <c r="E25" s="2">
        <f>D12-(D16+D10)+D246-D24+D11</f>
        <v>602930.3382687999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13409.874000000002</v>
      </c>
      <c r="E28" s="2">
        <f>'[1]2018 Управл'!$U$81</f>
        <v>13409.874000000002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9.444903507536274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18268.63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920.03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0.6479997182701789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f>439.57</f>
        <v>439.57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0.30959994365403576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4836.97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3.4067967319340755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11958.19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8.422446823496267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113.87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0.08020143682208762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11818.872000000001</v>
      </c>
      <c r="E60" s="2">
        <f>'[1]2018 Управл'!$P$81</f>
        <v>11818.872000000001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8.3243217354557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364</v>
      </c>
      <c r="E65" s="2">
        <v>8000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f>E65</f>
        <v>8000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9">
        <f>D66/E2</f>
        <v>5.634596422031272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20877.88</v>
      </c>
      <c r="E72" s="2">
        <v>20877.88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9">
        <f>E72/E2</f>
        <v>14.704803493449782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8172.96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8172.96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9">
        <f>E79/E2</f>
        <v>5.756416396675588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3889.95+1896.57</f>
        <v>5786.5199999999995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5786.5199999999995</v>
      </c>
      <c r="F84" s="16">
        <v>32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9">
        <f>E83/F84</f>
        <v>180.82874999999999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39.74</v>
      </c>
      <c r="F90" s="1">
        <v>73.6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9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39.74</v>
      </c>
      <c r="F95" s="1">
        <f>F90</f>
        <v>73.6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9">
        <f>E95/F95</f>
        <v>0.5399456521739131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31867.519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608.55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9">
        <f>E101/E2</f>
        <v>0.4286167065783913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2031.73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9">
        <f>E105/E2</f>
        <v>1.4309973235666995</v>
      </c>
    </row>
    <row r="109" spans="1:5" ht="31.5">
      <c r="A109" s="7"/>
      <c r="B109" s="1" t="s">
        <v>106</v>
      </c>
      <c r="C109" s="1" t="s">
        <v>67</v>
      </c>
      <c r="D109" s="20" t="s">
        <v>365</v>
      </c>
      <c r="E109" s="2">
        <v>1307.4</v>
      </c>
    </row>
    <row r="110" spans="1:4" ht="15.75">
      <c r="A110" s="7"/>
      <c r="B110" s="1" t="s">
        <v>107</v>
      </c>
      <c r="C110" s="1" t="s">
        <v>67</v>
      </c>
      <c r="D110" s="20" t="s">
        <v>24</v>
      </c>
    </row>
    <row r="111" spans="1:4" ht="15.75">
      <c r="A111" s="7"/>
      <c r="B111" s="1" t="s">
        <v>64</v>
      </c>
      <c r="C111" s="1" t="s">
        <v>67</v>
      </c>
      <c r="D111" s="20" t="s">
        <v>10</v>
      </c>
    </row>
    <row r="112" spans="1:4" ht="15.75">
      <c r="A112" s="7"/>
      <c r="B112" s="1" t="s">
        <v>108</v>
      </c>
      <c r="C112" s="1" t="s">
        <v>73</v>
      </c>
      <c r="D112" s="20">
        <f>E109/E2</f>
        <v>0.9208339202704607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825.05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9">
        <f>E113/E2</f>
        <v>0.5811029722496126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10587.15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9">
        <f>E117/E2</f>
        <v>7.456789688688548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2445.81+4200.24</f>
        <v>6646.049999999999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9">
        <f>E121/E2</f>
        <v>4.680976193830117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2417.919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9">
        <f>E125/E2</f>
        <v>1.7029997182701788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1227.42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9">
        <f>E129/E2</f>
        <v>0.8645020425412031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896.46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9">
        <f>E133/E2</f>
        <v>0.6313987885617693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969.44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9">
        <f>E137/E2</f>
        <v>0.6828003944217496</v>
      </c>
    </row>
    <row r="141" spans="1:5" ht="31.5">
      <c r="A141" s="7"/>
      <c r="B141" s="1" t="s">
        <v>106</v>
      </c>
      <c r="C141" s="1" t="s">
        <v>67</v>
      </c>
      <c r="D141" s="9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9" t="s">
        <v>31</v>
      </c>
    </row>
    <row r="143" spans="1:4" ht="15.75">
      <c r="A143" s="7"/>
      <c r="B143" s="1" t="s">
        <v>64</v>
      </c>
      <c r="C143" s="1" t="s">
        <v>67</v>
      </c>
      <c r="D143" s="9" t="s">
        <v>10</v>
      </c>
    </row>
    <row r="144" spans="1:4" ht="15.75">
      <c r="A144" s="7"/>
      <c r="B144" s="1" t="s">
        <v>108</v>
      </c>
      <c r="C144" s="1" t="s">
        <v>73</v>
      </c>
      <c r="D144" s="9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9" t="s">
        <v>324</v>
      </c>
      <c r="E145" s="2">
        <v>4164.72</v>
      </c>
    </row>
    <row r="146" spans="1:4" ht="15.75">
      <c r="A146" s="7" t="s">
        <v>345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9">
        <f>E145/E2</f>
        <v>2.9333145513452603</v>
      </c>
    </row>
    <row r="149" spans="1:5" ht="31.5">
      <c r="A149" s="7" t="s">
        <v>348</v>
      </c>
      <c r="B149" s="1" t="s">
        <v>106</v>
      </c>
      <c r="C149" s="1" t="s">
        <v>67</v>
      </c>
      <c r="D149" s="9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9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185.63</v>
      </c>
      <c r="F153" s="12"/>
      <c r="G153" s="13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1"/>
    </row>
    <row r="155" spans="1:6" ht="15.75">
      <c r="A155" s="7" t="s">
        <v>354</v>
      </c>
      <c r="B155" s="1" t="s">
        <v>64</v>
      </c>
      <c r="C155" s="1" t="s">
        <v>67</v>
      </c>
      <c r="D155" s="1" t="s">
        <v>10</v>
      </c>
      <c r="F155" s="11"/>
    </row>
    <row r="156" spans="1:4" ht="15.75">
      <c r="A156" s="7" t="s">
        <v>355</v>
      </c>
      <c r="B156" s="1" t="s">
        <v>108</v>
      </c>
      <c r="C156" s="1" t="s">
        <v>73</v>
      </c>
      <c r="D156" s="9">
        <f>E153/E2</f>
        <v>0.13074376672770813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19936.240523200002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'[2]гук(2016)'!$AJ$39*12*E2</f>
        <v>3022.7939543999996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9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363</v>
      </c>
      <c r="E163" s="2">
        <f>('[3]гук(2016)'!$AJ$38+'[3]гук(2016)'!$AJ$42)*12*'[3]гук(2016)'!$AL$4</f>
        <v>6167.304523200001</v>
      </c>
      <c r="F163" s="16">
        <v>1</v>
      </c>
      <c r="G163" s="16">
        <f>'[2]гук(2016)'!$AJ$38*12*E2</f>
        <v>4246.19586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9">
        <f>E163/F163</f>
        <v>6167.304523200001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0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9">
        <f>E167/E2</f>
        <v>0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9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220.3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9">
        <f>E175/E2</f>
        <v>0.15516269897168616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1168.03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9">
        <f>E179/E2</f>
        <v>0.8226722073531484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169.95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9">
        <f>E183/E2</f>
        <v>0.11969995774052683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6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6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9">
        <f>E187/E2</f>
        <v>3.952493308916749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4450.48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9">
        <f>E191/E2</f>
        <v>3.134582335540217</v>
      </c>
    </row>
    <row r="195" spans="1:5" ht="31.5">
      <c r="A195" s="7"/>
      <c r="B195" s="1" t="s">
        <v>106</v>
      </c>
      <c r="C195" s="1" t="s">
        <v>67</v>
      </c>
      <c r="D195" s="9" t="s">
        <v>361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9" t="s">
        <v>24</v>
      </c>
    </row>
    <row r="197" spans="1:4" ht="15.75">
      <c r="A197" s="7"/>
      <c r="B197" s="1" t="s">
        <v>64</v>
      </c>
      <c r="C197" s="1" t="s">
        <v>67</v>
      </c>
      <c r="D197" s="9" t="s">
        <v>10</v>
      </c>
    </row>
    <row r="198" spans="1:4" ht="15.75">
      <c r="A198" s="7"/>
      <c r="B198" s="1" t="s">
        <v>108</v>
      </c>
      <c r="C198" s="1" t="s">
        <v>73</v>
      </c>
      <c r="D198" s="9">
        <f>E195/E2</f>
        <v>0</v>
      </c>
    </row>
    <row r="199" spans="1:4" ht="47.25">
      <c r="A199" s="17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337.48</v>
      </c>
      <c r="F200" s="14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9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9">
        <f>E209/E2</f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9">
        <f>E213/E2</f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0</v>
      </c>
      <c r="F217" s="16" t="s">
        <v>362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9">
        <f>E217/E2</f>
        <v>0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9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337.48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9">
        <f>E225/E2</f>
        <v>0.23769545006338924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9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9">
        <f>E233/E2</f>
        <v>0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6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9">
        <f>E237/E2</f>
        <v>0</v>
      </c>
    </row>
    <row r="241" spans="1:4" ht="15.75">
      <c r="A241" s="7"/>
      <c r="B241" s="4" t="s">
        <v>268</v>
      </c>
      <c r="C241" s="1" t="s">
        <v>73</v>
      </c>
      <c r="D241" s="15">
        <f>SUM(D28,D34,D60,D66,D72,D78,D84,D90,D100,D158,D200)</f>
        <v>138515.71552320002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7" t="s">
        <v>281</v>
      </c>
      <c r="B243" s="1" t="s">
        <v>282</v>
      </c>
      <c r="C243" s="1" t="s">
        <v>283</v>
      </c>
      <c r="D243" s="23">
        <v>5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v>5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8">
        <v>-3953.22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19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44200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2020-03-25T12:24:58Z</dcterms:modified>
  <cp:category/>
  <cp:version/>
  <cp:contentType/>
  <cp:contentStatus/>
</cp:coreProperties>
</file>