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<sst xmlns="http://schemas.openxmlformats.org/spreadsheetml/2006/main" count="929" uniqueCount="371">
  <si>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</si>
  <si>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</si>
  <si>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</si>
  <si>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</si>
  <si>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</si>
  <si>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</si>
  <si>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</si>
  <si>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</si>
  <si>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</si>
  <si>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</si>
  <si>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</si>
  <si>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</si>
  <si>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</si>
  <si>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</si>
  <si>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</si>
  <si>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</si>
  <si>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</si>
  <si>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</si>
  <si>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</si>
  <si>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</si>
  <si>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</si>
  <si>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</si>
  <si>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</si>
  <si>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</si>
  <si>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</si>
  <si>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</si>
  <si>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</si>
  <si>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</si>
  <si>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</si>
  <si>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</si>
  <si>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</si>
  <si>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</si>
  <si>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</si>
  <si>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</si>
  <si>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</si>
  <si>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</si>
  <si>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</si>
  <si>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</si>
  <si>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</si>
  <si>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</si>
  <si>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</si>
  <si>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</si>
  <si>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</si>
  <si>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</si>
  <si>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</si>
  <si>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</si>
  <si>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</si>
  <si>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</si>
  <si>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</si>
  <si>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</si>
  <si>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</si>
  <si>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</si>
  <si>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</si>
  <si>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</si>
  <si>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</si>
  <si>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</si>
  <si>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</si>
  <si>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</si>
  <si>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</si>
  <si>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</si>
  <si>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</si>
  <si>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</si>
  <si>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</si>
  <si>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</si>
  <si>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</si>
  <si>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</si>
  <si>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</si>
  <si>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</si>
  <si>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</si>
  <si>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</si>
  <si>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</si>
  <si>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</si>
  <si>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</si>
  <si>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</si>
  <si>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</si>
  <si>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</si>
  <si>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</si>
  <si>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</si>
  <si>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</si>
  <si>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</si>
  <si>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</si>
  <si>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</si>
  <si>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</si>
  <si>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</si>
  <si>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</si>
  <si>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</si>
  <si>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</si>
  <si>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</si>
  <si>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</si>
  <si>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</si>
  <si>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</si>
  <si>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</si>
  <si>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</si>
  <si>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</si>
  <si>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</si>
  <si>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</si>
  <si>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</si>
  <si>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</si>
  <si>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</si>
  <si>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</si>
  <si>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</si>
  <si>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</si>
  <si>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</si>
  <si>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</si>
  <si>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</si>
  <si>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</si>
  <si>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</si>
  <si>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</si>
  <si>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</si>
  <si>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</si>
  <si>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</si>
  <si>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</si>
  <si>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</si>
  <si>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</si>
  <si>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</si>
  <si>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</si>
  <si>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</si>
  <si>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</si>
  <si>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</si>
  <si>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</si>
  <si>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</si>
  <si>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</si>
  <si>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</si>
  <si>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</si>
  <si>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</si>
  <si>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</si>
  <si>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</si>
  <si>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</si>
  <si>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</si>
  <si>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</si>
  <si>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</si>
  <si>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</si>
  <si>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</si>
  <si>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</si>
  <si>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</si>
  <si>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</si>
  <si>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</si>
  <si>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</si>
  <si>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</si>
  <si>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</si>
  <si>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</si>
  <si>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</si>
  <si>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</si>
  <si>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</si>
  <si>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</si>
  <si>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</si>
  <si>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</si>
  <si>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</si>
  <si>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</si>
  <si>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</si>
  <si>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</si>
  <si>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</si>
  <si>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</si>
  <si>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</si>
  <si>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</si>
  <si>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</si>
  <si>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</si>
  <si>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</si>
  <si>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</si>
  <si>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</si>
  <si>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</si>
  <si>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</si>
  <si>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</si>
  <si>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</si>
  <si>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</si>
  <si>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</si>
  <si>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</si>
  <si>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</si>
  <si>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</si>
  <si>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</si>
  <si>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</si>
  <si>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</si>
  <si>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</si>
  <si>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</si>
  <si>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</si>
  <si>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</si>
  <si>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</si>
  <si>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</si>
  <si>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</si>
  <si>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</si>
  <si>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</si>
  <si>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</si>
  <si>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</si>
  <si>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</si>
  <si>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</si>
  <si>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</si>
  <si>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</si>
  <si>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</si>
  <si>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</si>
  <si>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</si>
  <si>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</si>
  <si>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</si>
  <si>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</si>
  <si>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</si>
  <si>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</si>
  <si>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</si>
  <si>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</si>
  <si>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</si>
  <si>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</si>
  <si>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</si>
  <si>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</si>
  <si>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</si>
  <si>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</si>
  <si>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</si>
  <si>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</si>
  <si>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</si>
  <si>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</si>
  <si>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</si>
  <si>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</si>
  <si>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</si>
  <si>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</si>
  <si>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</si>
  <si>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</si>
  <si>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</si>
  <si>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</si>
  <si>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</si>
  <si>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</si>
  <si>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</si>
  <si>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</si>
  <si>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</si>
  <si>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</si>
  <si>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</si>
  <si>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</si>
  <si>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</si>
  <si>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</si>
  <si>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</si>
  <si>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</si>
  <si>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</si>
  <si>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</si>
  <si>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</si>
  <si>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</si>
  <si>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</si>
  <si>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</si>
  <si>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</si>
  <si>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</si>
  <si>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</si>
  <si>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</si>
  <si>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</si>
  <si>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</si>
  <si>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</si>
  <si>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</si>
  <si>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</si>
  <si>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</si>
  <si>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</si>
  <si>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</si>
  <si>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</si>
  <si>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</si>
  <si>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</si>
  <si>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</si>
  <si>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</si>
  <si>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</si>
  <si>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</si>
  <si>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</si>
  <si>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</si>
  <si>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</si>
  <si>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</si>
  <si>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</si>
  <si>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</si>
  <si>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</si>
  <si>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</si>
  <si>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</si>
  <si>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</si>
  <si>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</si>
  <si>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</si>
  <si>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</si>
  <si>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</si>
  <si>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</si>
  <si>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</si>
  <si>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</si>
  <si>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</si>
  <si>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</si>
  <si>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</si>
  <si>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</si>
  <si>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</si>
  <si>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</si>
  <si>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</si>
  <si>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</si>
  <si>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</si>
  <si>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</si>
  <si>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</si>
  <si>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</si>
  <si>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</si>
  <si>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</si>
  <si>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</si>
  <si>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</si>
  <si>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</si>
  <si>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</si>
  <si>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</si>
  <si>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</si>
  <si>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</si>
  <si>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</si>
  <si>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</si>
  <si>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</si>
  <si>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</si>
  <si>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</si>
  <si>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</si>
  <si>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</si>
  <si>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</si>
  <si>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</si>
  <si>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</si>
  <si>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</si>
  <si>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</si>
  <si>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</si>
  <si>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</si>
  <si>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</si>
  <si>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</si>
  <si>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</si>
  <si>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</si>
  <si>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</si>
  <si>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</si>
  <si>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</si>
  <si>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</si>
  <si>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</si>
  <si>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</si>
  <si>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</si>
  <si>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</si>
  <si>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</si>
  <si>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</si>
  <si>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</si>
  <si>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</si>
  <si>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</si>
  <si>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</si>
  <si>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</si>
  <si>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</si>
  <si>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</si>
  <si>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</si>
  <si>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</si>
  <si>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</si>
  <si>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</si>
  <si>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</si>
  <si>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</si>
  <si>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</si>
  <si>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</si>
  <si>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</si>
  <si>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</si>
  <si>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</si>
  <si>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</si>
  <si>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</si>
  <si>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</si>
  <si>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</si>
  <si>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</si>
  <si>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</si>
  <si>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</si>
  <si>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</si>
  <si>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</si>
  <si>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</si>
  <si>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</si>
  <si>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</si>
  <si>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</si>
  <si>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</si>
  <si>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</si>
  <si>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</si>
  <si>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</si>
  <si>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</si>
  <si>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</si>
  <si>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</si>
  <si>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</si>
  <si>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</si>
  <si>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</si>
  <si>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</si>
  <si>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</si>
  <si>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</si>
  <si>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</si>
  <si>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</si>
  <si>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</si>
  <si>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</si>
  <si>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</si>
  <si>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17А  ул. Студеновская в 2017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</si>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</sst>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7;&#1090;&#1091;&#1076;&#1077;&#1085;&#1086;&#1074;&#1089;&#1082;&#1072;&#1103;,%20&#1076;.%2017&#104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0">
          <cell r="P80">
            <v>25471.368000000002</v>
          </cell>
          <cell r="U80">
            <v>28900.206</v>
          </cell>
          <cell r="AA80">
            <v>2</v>
          </cell>
          <cell r="AB80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I38">
            <v>0.13003</v>
          </cell>
        </row>
        <row r="39">
          <cell r="AI39">
            <v>0.092566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I4">
            <v>2721.3</v>
          </cell>
        </row>
        <row r="38">
          <cell r="AI38">
            <v>0.13003</v>
          </cell>
        </row>
        <row r="42">
          <cell r="AI42">
            <v>0.072172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19.18</v>
          </cell>
        </row>
        <row r="24">
          <cell r="D24">
            <v>-179339.0516547999</v>
          </cell>
        </row>
        <row r="25">
          <cell r="D25">
            <v>94291.32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AI123">
            <v>153474.42966840003</v>
          </cell>
        </row>
        <row r="124">
          <cell r="AI124">
            <v>171239.23934640005</v>
          </cell>
        </row>
        <row r="125">
          <cell r="AI125">
            <v>40016.17224000001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1" width="9.140625" style="16" hidden="1" customWidth="1"/>
    <col min="12" max="14" width="0" style="16" hidden="1" customWidth="1"/>
    <col min="15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367</v>
      </c>
      <c r="B2" s="26"/>
      <c r="C2" s="26"/>
      <c r="D2" s="26"/>
      <c r="E2" s="2">
        <v>2721.3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370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19.18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-179339.0516547999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94291.32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364729.8412548001</v>
      </c>
    </row>
    <row r="13" spans="1:4" ht="15.75">
      <c r="A13" s="7" t="s">
        <v>94</v>
      </c>
      <c r="B13" s="22" t="s">
        <v>79</v>
      </c>
      <c r="C13" s="1" t="s">
        <v>73</v>
      </c>
      <c r="D13" s="8">
        <f>'[5]ГУК 2019'!$AI$124</f>
        <v>171239.23934640005</v>
      </c>
    </row>
    <row r="14" spans="1:4" ht="15.75">
      <c r="A14" s="7" t="s">
        <v>95</v>
      </c>
      <c r="B14" s="22" t="s">
        <v>80</v>
      </c>
      <c r="C14" s="1" t="s">
        <v>73</v>
      </c>
      <c r="D14" s="8">
        <f>'[5]ГУК 2019'!$AI$123</f>
        <v>153474.42966840003</v>
      </c>
    </row>
    <row r="15" spans="1:4" ht="15.75">
      <c r="A15" s="7" t="s">
        <v>96</v>
      </c>
      <c r="B15" s="22" t="s">
        <v>81</v>
      </c>
      <c r="C15" s="1" t="s">
        <v>73</v>
      </c>
      <c r="D15" s="8">
        <f>'[5]ГУК 2019'!$AI$125</f>
        <v>40016.17224000001</v>
      </c>
    </row>
    <row r="16" spans="1:5" ht="15.75">
      <c r="A16" s="22" t="s">
        <v>82</v>
      </c>
      <c r="B16" s="22" t="s">
        <v>83</v>
      </c>
      <c r="C16" s="22" t="s">
        <v>73</v>
      </c>
      <c r="D16" s="19">
        <f>D17</f>
        <v>319080.50125480007</v>
      </c>
      <c r="E16" s="2">
        <v>347141.58</v>
      </c>
    </row>
    <row r="17" spans="1:4" ht="31.5">
      <c r="A17" s="22" t="s">
        <v>59</v>
      </c>
      <c r="B17" s="22" t="s">
        <v>97</v>
      </c>
      <c r="C17" s="22" t="s">
        <v>73</v>
      </c>
      <c r="D17" s="19">
        <f>D12-D25+D250+D266</f>
        <v>319080.50125480007</v>
      </c>
    </row>
    <row r="18" spans="1:4" ht="31.5">
      <c r="A18" s="22" t="s">
        <v>84</v>
      </c>
      <c r="B18" s="22" t="s">
        <v>98</v>
      </c>
      <c r="C18" s="22" t="s">
        <v>73</v>
      </c>
      <c r="D18" s="19">
        <v>0</v>
      </c>
    </row>
    <row r="19" spans="1:4" ht="15.75">
      <c r="A19" s="22" t="s">
        <v>60</v>
      </c>
      <c r="B19" s="22" t="s">
        <v>85</v>
      </c>
      <c r="C19" s="22" t="s">
        <v>73</v>
      </c>
      <c r="D19" s="19">
        <v>0</v>
      </c>
    </row>
    <row r="20" spans="1:4" ht="15.75">
      <c r="A20" s="22" t="s">
        <v>61</v>
      </c>
      <c r="B20" s="22" t="s">
        <v>86</v>
      </c>
      <c r="C20" s="22" t="s">
        <v>73</v>
      </c>
      <c r="D20" s="19">
        <v>0</v>
      </c>
    </row>
    <row r="21" spans="1:4" ht="15.75">
      <c r="A21" s="22" t="s">
        <v>87</v>
      </c>
      <c r="B21" s="22" t="s">
        <v>88</v>
      </c>
      <c r="C21" s="22" t="s">
        <v>73</v>
      </c>
      <c r="D21" s="19">
        <v>0</v>
      </c>
    </row>
    <row r="22" spans="1:4" ht="15.75">
      <c r="A22" s="22" t="s">
        <v>89</v>
      </c>
      <c r="B22" s="22" t="s">
        <v>90</v>
      </c>
      <c r="C22" s="22" t="s">
        <v>73</v>
      </c>
      <c r="D22" s="19">
        <f>D16+D10+D9</f>
        <v>139760.62960000016</v>
      </c>
    </row>
    <row r="23" spans="1:4" ht="15.75">
      <c r="A23" s="22" t="s">
        <v>91</v>
      </c>
      <c r="B23" s="22" t="s">
        <v>99</v>
      </c>
      <c r="C23" s="22" t="s">
        <v>73</v>
      </c>
      <c r="D23" s="19">
        <v>26.68</v>
      </c>
    </row>
    <row r="24" spans="1:4" ht="15.75">
      <c r="A24" s="22" t="s">
        <v>92</v>
      </c>
      <c r="B24" s="22" t="s">
        <v>100</v>
      </c>
      <c r="C24" s="22" t="s">
        <v>73</v>
      </c>
      <c r="D24" s="19">
        <f>D22-D245</f>
        <v>-278742.9860311998</v>
      </c>
    </row>
    <row r="25" spans="1:5" ht="15.75">
      <c r="A25" s="22" t="s">
        <v>93</v>
      </c>
      <c r="B25" s="22" t="s">
        <v>101</v>
      </c>
      <c r="C25" s="22" t="s">
        <v>73</v>
      </c>
      <c r="D25" s="19">
        <v>104432.89</v>
      </c>
      <c r="E25" s="2">
        <f>D12-(D16+D10)+D250-D24+D11</f>
        <v>589506.2476859997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28900.206</v>
      </c>
      <c r="E28" s="2">
        <f>'[1]2018 Управл'!$U$80</f>
        <v>28900.206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10.62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35695.28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1763.4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0.6479991180685701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842.51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0.3095983537279976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9270.92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3.406798221438283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23214.87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8.530801455186857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250.9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0.09219858156028368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352.68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0.12959982361371403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25471.368000000002</v>
      </c>
      <c r="E60" s="2">
        <f>'[1]2018 Управл'!$P$80</f>
        <v>25471.368000000002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9.36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365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40016.17</v>
      </c>
      <c r="E72" s="2">
        <v>40016.17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14.704799176863997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13138.97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13138.97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4.828196082754565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3176.85+969.84</f>
        <v>4146.69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4146.69</v>
      </c>
      <c r="F84" s="16">
        <v>60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69.11149999999999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314.98</v>
      </c>
      <c r="F90" s="1">
        <v>583.3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314.98</v>
      </c>
      <c r="F95" s="1">
        <f>F90</f>
        <v>583.3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0.5399965712326419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66278.088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1170.7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0.43019880204314115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3894.18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1.4309998897585712</v>
      </c>
    </row>
    <row r="109" spans="1:5" ht="31.5">
      <c r="A109" s="7"/>
      <c r="B109" s="1" t="s">
        <v>106</v>
      </c>
      <c r="C109" s="1" t="s">
        <v>67</v>
      </c>
      <c r="D109" s="19" t="s">
        <v>366</v>
      </c>
      <c r="E109" s="2">
        <v>2817.63</v>
      </c>
    </row>
    <row r="110" spans="1:4" ht="15.75">
      <c r="A110" s="7"/>
      <c r="B110" s="1" t="s">
        <v>107</v>
      </c>
      <c r="C110" s="1" t="s">
        <v>67</v>
      </c>
      <c r="D110" s="19" t="s">
        <v>24</v>
      </c>
    </row>
    <row r="111" spans="1:4" ht="15.75">
      <c r="A111" s="7"/>
      <c r="B111" s="1" t="s">
        <v>64</v>
      </c>
      <c r="C111" s="1" t="s">
        <v>67</v>
      </c>
      <c r="D111" s="19" t="s">
        <v>10</v>
      </c>
    </row>
    <row r="112" spans="1:4" ht="15.75">
      <c r="A112" s="7"/>
      <c r="B112" s="1" t="s">
        <v>108</v>
      </c>
      <c r="C112" s="1" t="s">
        <v>73</v>
      </c>
      <c r="D112" s="19">
        <f>E109/E2</f>
        <v>1.035398522764855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1581.35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0.5811009444015727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20417.88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7.502987542718554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4687.84+8050.51</f>
        <v>12738.35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4.680979678829971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9268.748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3.4060000734942855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2352.56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0.8644985852349979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1718.23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0.6314004336162863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929.05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0.341399331201999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f>2048.94+7340.47</f>
        <v>9389.41</v>
      </c>
      <c r="F153" s="11">
        <v>0</v>
      </c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354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3.450339911071914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78407.9336312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'[2]гук(2016)'!$AI$39*12*E2</f>
        <v>3022.7982696000004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364</v>
      </c>
      <c r="E163" s="2">
        <f>('[3]гук(2016)'!$AI$38+'[3]гук(2016)'!$AI$42)*12*'[3]гук(2016)'!$AI$4</f>
        <v>6603.0276312000005</v>
      </c>
      <c r="F163" s="16">
        <v>2</v>
      </c>
      <c r="G163" s="16">
        <f>'[2]гук(2016)'!$AI$38*12*E2</f>
        <v>4246.207668000001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3301.5138156000003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14016.08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5.150508947929298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5670.01+22612.73</f>
        <v>28282.739999999998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10.39309888656157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1750.86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0.6433910263477014</v>
      </c>
    </row>
    <row r="183" spans="1:5" ht="31.5">
      <c r="A183" s="7"/>
      <c r="B183" s="1" t="s">
        <v>106</v>
      </c>
      <c r="C183" s="1" t="s">
        <v>67</v>
      </c>
      <c r="D183" s="1" t="s">
        <v>363</v>
      </c>
      <c r="E183" s="2">
        <v>5628.08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5">
        <f>E183/E2</f>
        <v>2.0681586006687978</v>
      </c>
    </row>
    <row r="187" spans="1:5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774.2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5">
        <f>E187/E2</f>
        <v>0.2844963804064234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5611.75</v>
      </c>
      <c r="F191" s="16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5">
        <f>E191/E2</f>
        <v>2.0621577922316536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v>13592.77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5">
        <f>E195/E2</f>
        <v>4.994954617278506</v>
      </c>
    </row>
    <row r="199" spans="1:5" ht="31.5">
      <c r="A199" s="7"/>
      <c r="B199" s="1" t="s">
        <v>106</v>
      </c>
      <c r="C199" s="1" t="s">
        <v>67</v>
      </c>
      <c r="D199" s="15" t="s">
        <v>361</v>
      </c>
      <c r="E199" s="2">
        <v>0</v>
      </c>
    </row>
    <row r="200" spans="1:4" ht="15.75">
      <c r="A200" s="7"/>
      <c r="B200" s="1" t="s">
        <v>107</v>
      </c>
      <c r="C200" s="1" t="s">
        <v>67</v>
      </c>
      <c r="D200" s="15" t="s">
        <v>24</v>
      </c>
    </row>
    <row r="201" spans="1:4" ht="15.75">
      <c r="A201" s="7"/>
      <c r="B201" s="1" t="s">
        <v>64</v>
      </c>
      <c r="C201" s="1" t="s">
        <v>67</v>
      </c>
      <c r="D201" s="15" t="s">
        <v>10</v>
      </c>
    </row>
    <row r="202" spans="1:4" ht="15.75">
      <c r="A202" s="7"/>
      <c r="B202" s="1" t="s">
        <v>108</v>
      </c>
      <c r="C202" s="1" t="s">
        <v>73</v>
      </c>
      <c r="D202" s="15">
        <f>E199/E2</f>
        <v>0</v>
      </c>
    </row>
    <row r="203" spans="1:4" ht="47.25">
      <c r="A203" s="17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8">
        <f>E205+E209+E213+E217+E221+E225+E229+E233+E237+E241</f>
        <v>126133.93</v>
      </c>
      <c r="F204" s="13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15">
        <f>E209/E2</f>
        <v>0</v>
      </c>
    </row>
    <row r="213" spans="1:5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10508.22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20">
        <f>E213/E2</f>
        <v>3.8614706206592433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v>753.62</v>
      </c>
      <c r="F221" s="16" t="s">
        <v>362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5">
        <f>E221/E2</f>
        <v>0.2769338183956197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107922.39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5">
        <f>E225/E2</f>
        <v>39.6583948847977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674.97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5">
        <f>E229/E2</f>
        <v>0.24803219049718883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15">
        <f>E233/E2</f>
        <v>0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6274.73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5">
        <f>E237/E2</f>
        <v>2.305784000293977</v>
      </c>
    </row>
    <row r="241" spans="1:6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16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15">
        <f>E241/E2</f>
        <v>0</v>
      </c>
    </row>
    <row r="245" spans="1:4" ht="15.75">
      <c r="A245" s="7"/>
      <c r="B245" s="4" t="s">
        <v>268</v>
      </c>
      <c r="C245" s="1" t="s">
        <v>73</v>
      </c>
      <c r="D245" s="14">
        <f>SUM(D28,D34,D60,D66,D72,D78,D84,D90,D100,D158,D204)</f>
        <v>418503.61563119997</v>
      </c>
    </row>
    <row r="246" spans="1:4" ht="15.75">
      <c r="A246" s="25" t="s">
        <v>280</v>
      </c>
      <c r="B246" s="25"/>
      <c r="C246" s="25"/>
      <c r="D246" s="25"/>
    </row>
    <row r="247" spans="1:4" ht="15.75">
      <c r="A247" s="7" t="s">
        <v>281</v>
      </c>
      <c r="B247" s="1" t="s">
        <v>282</v>
      </c>
      <c r="C247" s="1" t="s">
        <v>283</v>
      </c>
      <c r="D247" s="23">
        <f>'[1]2018 Управл'!$AA$80</f>
        <v>2</v>
      </c>
    </row>
    <row r="248" spans="1:4" ht="15.75">
      <c r="A248" s="7" t="s">
        <v>284</v>
      </c>
      <c r="B248" s="1" t="s">
        <v>285</v>
      </c>
      <c r="C248" s="1" t="s">
        <v>283</v>
      </c>
      <c r="D248" s="23">
        <f>'[1]2018 Управл'!$AB$80</f>
        <v>2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7" t="s">
        <v>288</v>
      </c>
      <c r="B250" s="1" t="s">
        <v>289</v>
      </c>
      <c r="C250" s="1" t="s">
        <v>73</v>
      </c>
      <c r="D250" s="18">
        <v>-8516.45</v>
      </c>
    </row>
    <row r="251" spans="1:4" ht="15.75">
      <c r="A251" s="25" t="s">
        <v>290</v>
      </c>
      <c r="B251" s="25"/>
      <c r="C251" s="25"/>
      <c r="D251" s="25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5" t="s">
        <v>298</v>
      </c>
      <c r="B258" s="25"/>
      <c r="C258" s="25"/>
      <c r="D258" s="25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5" t="s">
        <v>304</v>
      </c>
      <c r="B263" s="25"/>
      <c r="C263" s="25"/>
      <c r="D263" s="25"/>
    </row>
    <row r="264" spans="1:4" ht="15.75">
      <c r="A264" s="7" t="s">
        <v>305</v>
      </c>
      <c r="B264" s="1" t="s">
        <v>306</v>
      </c>
      <c r="C264" s="1" t="s">
        <v>283</v>
      </c>
      <c r="D264" s="1">
        <v>19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67300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2020-03-24T08:06:14Z</dcterms:modified>
  <cp:category/>
  <cp:version/>
  <cp:contentType/>
  <cp:contentStatus/>
</cp:coreProperties>
</file>