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<sst xmlns="http://schemas.openxmlformats.org/spreadsheetml/2006/main" count="927" uniqueCount="369">
  <si>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</si>
  <si>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</si>
  <si>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</si>
  <si>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</si>
  <si>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</si>
  <si>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</si>
  <si>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</si>
  <si>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</si>
  <si>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</si>
  <si>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</si>
  <si>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</si>
  <si>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</si>
  <si>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</si>
  <si>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</si>
  <si>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</si>
  <si>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</si>
  <si>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</si>
  <si>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</si>
  <si>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</si>
  <si>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</si>
  <si>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</si>
  <si>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</si>
  <si>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</si>
  <si>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</si>
  <si>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</si>
  <si>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</si>
  <si>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</si>
  <si>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</si>
  <si>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</si>
  <si>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</si>
  <si>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</si>
  <si>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</si>
  <si>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</si>
  <si>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</si>
  <si>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</si>
  <si>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</si>
  <si>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</si>
  <si>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</si>
  <si>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</si>
  <si>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</si>
  <si>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</si>
  <si>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</si>
  <si>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</si>
  <si>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</si>
  <si>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</si>
  <si>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</si>
  <si>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</si>
  <si>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</si>
  <si>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</si>
  <si>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</si>
  <si>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</si>
  <si>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</si>
  <si>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</si>
  <si>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</si>
  <si>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</si>
  <si>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</si>
  <si>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</si>
  <si>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</si>
  <si>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</si>
  <si>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</si>
  <si>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</si>
  <si>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</si>
  <si>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</si>
  <si>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</si>
  <si>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</si>
  <si>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</si>
  <si>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</si>
  <si>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</si>
  <si>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</si>
  <si>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</si>
  <si>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</si>
  <si>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</si>
  <si>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</si>
  <si>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</si>
  <si>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</si>
  <si>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</si>
  <si>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</si>
  <si>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</si>
  <si>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</si>
  <si>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</si>
  <si>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</si>
  <si>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</si>
  <si>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</si>
  <si>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</si>
  <si>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</si>
  <si>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</si>
  <si>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</si>
  <si>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</si>
  <si>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</si>
  <si>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</si>
  <si>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</si>
  <si>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</si>
  <si>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</si>
  <si>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</si>
  <si>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</si>
  <si>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</si>
  <si>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</si>
  <si>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</si>
  <si>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</si>
  <si>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</si>
  <si>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</si>
  <si>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</si>
  <si>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</si>
  <si>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</si>
  <si>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</si>
  <si>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</si>
  <si>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</si>
  <si>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</si>
  <si>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</si>
  <si>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</si>
  <si>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</si>
  <si>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</si>
  <si>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</si>
  <si>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</si>
  <si>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</si>
  <si>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</si>
  <si>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</si>
  <si>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</si>
  <si>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</si>
  <si>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</si>
  <si>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</si>
  <si>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</si>
  <si>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</si>
  <si>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</si>
  <si>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</si>
  <si>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</si>
  <si>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</si>
  <si>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</si>
  <si>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</si>
  <si>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</si>
  <si>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</si>
  <si>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</si>
  <si>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</si>
  <si>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</si>
  <si>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</si>
  <si>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</si>
  <si>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</si>
  <si>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</si>
  <si>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</si>
  <si>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</si>
  <si>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</si>
  <si>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</si>
  <si>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</si>
  <si>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</si>
  <si>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</si>
  <si>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</si>
  <si>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</si>
  <si>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</si>
  <si>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</si>
  <si>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</si>
  <si>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</si>
  <si>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</si>
  <si>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</si>
  <si>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</si>
  <si>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</si>
  <si>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</si>
  <si>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</si>
  <si>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</si>
  <si>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</si>
  <si>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</si>
  <si>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</si>
  <si>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</si>
  <si>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</si>
  <si>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</si>
  <si>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</si>
  <si>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</si>
  <si>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</si>
  <si>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</si>
  <si>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</si>
  <si>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</si>
  <si>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</si>
  <si>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</si>
  <si>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</si>
  <si>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</si>
  <si>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</si>
  <si>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</si>
  <si>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</si>
  <si>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</si>
  <si>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</si>
  <si>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</si>
  <si>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</si>
  <si>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</si>
  <si>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</si>
  <si>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</si>
  <si>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</si>
  <si>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</si>
  <si>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</si>
  <si>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</si>
  <si>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</si>
  <si>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</si>
  <si>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</si>
  <si>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</si>
  <si>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</si>
  <si>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</si>
  <si>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</si>
  <si>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</si>
  <si>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</si>
  <si>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</si>
  <si>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</si>
  <si>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</si>
  <si>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</si>
  <si>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</si>
  <si>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</si>
  <si>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</si>
  <si>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</si>
  <si>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</si>
  <si>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</si>
  <si>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</si>
  <si>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</si>
  <si>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</si>
  <si>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</si>
  <si>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</si>
  <si>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</si>
  <si>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</si>
  <si>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</si>
  <si>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</si>
  <si>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</si>
  <si>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</si>
  <si>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</si>
  <si>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</si>
  <si>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</si>
  <si>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</si>
  <si>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</si>
  <si>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</si>
  <si>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</si>
  <si>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</si>
  <si>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</si>
  <si>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</si>
  <si>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</si>
  <si>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</si>
  <si>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</si>
  <si>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</si>
  <si>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</si>
  <si>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</si>
  <si>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</si>
  <si>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</si>
  <si>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</si>
  <si>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</si>
  <si>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</si>
  <si>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</si>
  <si>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</si>
  <si>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</si>
  <si>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</si>
  <si>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</si>
  <si>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</si>
  <si>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</si>
  <si>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</si>
  <si>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</si>
  <si>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</si>
  <si>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</si>
  <si>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</si>
  <si>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</si>
  <si>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</si>
  <si>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</si>
  <si>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</si>
  <si>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</si>
  <si>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</si>
  <si>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</si>
  <si>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</si>
  <si>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</si>
  <si>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</si>
  <si>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</si>
  <si>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</si>
  <si>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</si>
  <si>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</si>
  <si>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</si>
  <si>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</si>
  <si>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</si>
  <si>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</si>
  <si>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</si>
  <si>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</si>
  <si>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</si>
  <si>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</si>
  <si>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</si>
  <si>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</si>
  <si>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</si>
  <si>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</si>
  <si>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</si>
  <si>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</si>
  <si>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</si>
  <si>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</si>
  <si>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</si>
  <si>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</si>
  <si>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</si>
  <si>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</si>
  <si>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</si>
  <si>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</si>
  <si>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</si>
  <si>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</si>
  <si>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</si>
  <si>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</si>
  <si>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</si>
  <si>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</si>
  <si>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</si>
  <si>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</si>
  <si>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</si>
  <si>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</si>
  <si>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</si>
  <si>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</si>
  <si>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</si>
  <si>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</si>
  <si>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</si>
  <si>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</si>
  <si>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</si>
  <si>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</si>
  <si>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</si>
  <si>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</si>
  <si>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</si>
  <si>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</si>
  <si>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</si>
  <si>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</si>
  <si>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</si>
  <si>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</si>
  <si>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</si>
  <si>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</si>
  <si>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</si>
  <si>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</si>
  <si>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</si>
  <si>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</si>
  <si>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</si>
  <si>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</si>
  <si>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</si>
  <si>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</si>
  <si>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</si>
  <si>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</si>
  <si>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</si>
  <si>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</si>
  <si>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</si>
  <si>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</si>
  <si>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</si>
  <si>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</si>
  <si>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</si>
  <si>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</si>
  <si>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</si>
  <si>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</si>
  <si>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</si>
  <si>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</si>
  <si>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</si>
  <si>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</si>
  <si>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</si>
  <si>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</si>
  <si>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</si>
  <si>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</si>
  <si>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</si>
  <si>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</si>
  <si>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</si>
  <si>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</si>
  <si>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</si>
  <si>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</si>
  <si>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</si>
  <si>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</si>
  <si>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</si>
  <si>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</si>
  <si>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</si>
  <si>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</si>
  <si>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</si>
  <si>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</si>
  <si>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</si>
  <si>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</si>
  <si>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</si>
  <si>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</si>
  <si>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</si>
  <si>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</si>
  <si>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</si>
  <si>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</si>
  <si>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                                                               по дому №  13  ул. Пролетарская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</si>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</sst>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8;&#1086;&#1083;&#1077;&#1090;&#1072;&#1088;&#1089;&#1082;&#1072;&#1103;,%20&#1076;.%2013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71">
          <cell r="P71">
            <v>28424.448000000004</v>
          </cell>
          <cell r="U71">
            <v>32250.816000000003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38">
          <cell r="FR38">
            <v>0.10481</v>
          </cell>
        </row>
        <row r="39">
          <cell r="FR39">
            <v>0.074613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R4">
            <v>3376.1</v>
          </cell>
        </row>
        <row r="38">
          <cell r="FR38">
            <v>0.10481</v>
          </cell>
        </row>
        <row r="42">
          <cell r="FR42">
            <v>0.16296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3038.39</v>
          </cell>
        </row>
        <row r="24">
          <cell r="D24">
            <v>-30637.25587419991</v>
          </cell>
        </row>
        <row r="25">
          <cell r="D25">
            <v>56244.81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0">
          <cell r="FR10">
            <v>0.067284</v>
          </cell>
        </row>
        <row r="12">
          <cell r="FR12">
            <v>0.186191</v>
          </cell>
        </row>
        <row r="15">
          <cell r="FR15">
            <v>0.349837</v>
          </cell>
        </row>
        <row r="17">
          <cell r="FR17">
            <v>0.016067</v>
          </cell>
        </row>
        <row r="18">
          <cell r="FR18">
            <v>0.096402</v>
          </cell>
        </row>
        <row r="20">
          <cell r="FR20">
            <v>0.174567</v>
          </cell>
        </row>
        <row r="21">
          <cell r="FR21">
            <v>0.319027</v>
          </cell>
        </row>
        <row r="23">
          <cell r="FR23">
            <v>0.004917</v>
          </cell>
        </row>
        <row r="24">
          <cell r="FR24">
            <v>0.042173</v>
          </cell>
        </row>
        <row r="27">
          <cell r="FR27">
            <v>0.072181</v>
          </cell>
        </row>
        <row r="29">
          <cell r="FR29">
            <v>0.057403</v>
          </cell>
        </row>
        <row r="30">
          <cell r="FR30">
            <v>0.111103</v>
          </cell>
        </row>
        <row r="34">
          <cell r="FR34">
            <v>0.288607</v>
          </cell>
        </row>
        <row r="48">
          <cell r="FR48">
            <v>0.077</v>
          </cell>
        </row>
        <row r="53">
          <cell r="FR53">
            <v>0.034</v>
          </cell>
        </row>
        <row r="56">
          <cell r="FR56">
            <v>0.642</v>
          </cell>
        </row>
        <row r="123">
          <cell r="FR123">
            <v>195446.210232</v>
          </cell>
        </row>
        <row r="124">
          <cell r="FR124">
            <v>211718.78265719995</v>
          </cell>
        </row>
        <row r="125">
          <cell r="FR125">
            <v>49644.87528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21" customWidth="1"/>
    <col min="2" max="2" width="62.421875" style="14" customWidth="1"/>
    <col min="3" max="3" width="24.28125" style="14" customWidth="1"/>
    <col min="4" max="4" width="62.7109375" style="14" customWidth="1"/>
    <col min="5" max="5" width="18.7109375" style="2" hidden="1" customWidth="1"/>
    <col min="6" max="6" width="17.8515625" style="14" hidden="1" customWidth="1"/>
    <col min="7" max="7" width="19.28125" style="14" hidden="1" customWidth="1"/>
    <col min="8" max="10" width="9.140625" style="14" hidden="1" customWidth="1"/>
    <col min="11" max="16" width="0" style="14" hidden="1" customWidth="1"/>
    <col min="17" max="22" width="9.140625" style="14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2" t="s">
        <v>365</v>
      </c>
      <c r="B2" s="22"/>
      <c r="C2" s="22"/>
      <c r="D2" s="22"/>
      <c r="E2" s="2">
        <v>3376.1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8" t="s">
        <v>366</v>
      </c>
    </row>
    <row r="6" spans="1:4" ht="15.75">
      <c r="A6" s="7" t="s">
        <v>69</v>
      </c>
      <c r="B6" s="1" t="s">
        <v>70</v>
      </c>
      <c r="C6" s="1" t="s">
        <v>67</v>
      </c>
      <c r="D6" s="8" t="s">
        <v>367</v>
      </c>
    </row>
    <row r="7" spans="1:4" ht="15.75">
      <c r="A7" s="7" t="s">
        <v>56</v>
      </c>
      <c r="B7" s="1" t="s">
        <v>71</v>
      </c>
      <c r="C7" s="1" t="s">
        <v>67</v>
      </c>
      <c r="D7" s="8" t="s">
        <v>368</v>
      </c>
    </row>
    <row r="8" spans="1:4" ht="42.75" customHeight="1">
      <c r="A8" s="17" t="s">
        <v>103</v>
      </c>
      <c r="B8" s="17"/>
      <c r="C8" s="17"/>
      <c r="D8" s="17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3038.39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'[4]по форме'!$D$24</f>
        <v>-30637.25587419991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56244.81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456809.86816919997</v>
      </c>
    </row>
    <row r="13" spans="1:4" ht="15.75">
      <c r="A13" s="7" t="s">
        <v>94</v>
      </c>
      <c r="B13" s="23" t="s">
        <v>79</v>
      </c>
      <c r="C13" s="1" t="s">
        <v>73</v>
      </c>
      <c r="D13" s="8">
        <f>'[5]ГУК 2019'!$FR$124</f>
        <v>211718.78265719995</v>
      </c>
    </row>
    <row r="14" spans="1:4" ht="15.75">
      <c r="A14" s="7" t="s">
        <v>95</v>
      </c>
      <c r="B14" s="23" t="s">
        <v>80</v>
      </c>
      <c r="C14" s="1" t="s">
        <v>73</v>
      </c>
      <c r="D14" s="8">
        <f>'[5]ГУК 2019'!$FR$123</f>
        <v>195446.210232</v>
      </c>
    </row>
    <row r="15" spans="1:4" ht="15.75">
      <c r="A15" s="7" t="s">
        <v>96</v>
      </c>
      <c r="B15" s="23" t="s">
        <v>81</v>
      </c>
      <c r="C15" s="1" t="s">
        <v>73</v>
      </c>
      <c r="D15" s="8">
        <f>'[5]ГУК 2019'!$FR$125</f>
        <v>49644.87528</v>
      </c>
    </row>
    <row r="16" spans="1:5" ht="15.75">
      <c r="A16" s="23" t="s">
        <v>82</v>
      </c>
      <c r="B16" s="23" t="s">
        <v>83</v>
      </c>
      <c r="C16" s="23" t="s">
        <v>73</v>
      </c>
      <c r="D16" s="24">
        <f>D17</f>
        <v>391225.3381692</v>
      </c>
      <c r="E16" s="2">
        <v>379172.83</v>
      </c>
    </row>
    <row r="17" spans="1:4" ht="31.5">
      <c r="A17" s="23" t="s">
        <v>59</v>
      </c>
      <c r="B17" s="23" t="s">
        <v>97</v>
      </c>
      <c r="C17" s="23" t="s">
        <v>73</v>
      </c>
      <c r="D17" s="24">
        <f>D12-D25+D250+D266</f>
        <v>391225.3381692</v>
      </c>
    </row>
    <row r="18" spans="1:4" ht="31.5">
      <c r="A18" s="23" t="s">
        <v>84</v>
      </c>
      <c r="B18" s="23" t="s">
        <v>98</v>
      </c>
      <c r="C18" s="23" t="s">
        <v>73</v>
      </c>
      <c r="D18" s="24">
        <v>0</v>
      </c>
    </row>
    <row r="19" spans="1:4" ht="15.75">
      <c r="A19" s="23" t="s">
        <v>60</v>
      </c>
      <c r="B19" s="23" t="s">
        <v>85</v>
      </c>
      <c r="C19" s="23" t="s">
        <v>73</v>
      </c>
      <c r="D19" s="24">
        <v>0</v>
      </c>
    </row>
    <row r="20" spans="1:4" ht="15.75">
      <c r="A20" s="23" t="s">
        <v>61</v>
      </c>
      <c r="B20" s="23" t="s">
        <v>86</v>
      </c>
      <c r="C20" s="23" t="s">
        <v>73</v>
      </c>
      <c r="D20" s="24">
        <v>0</v>
      </c>
    </row>
    <row r="21" spans="1:4" ht="15.75">
      <c r="A21" s="23" t="s">
        <v>87</v>
      </c>
      <c r="B21" s="23" t="s">
        <v>88</v>
      </c>
      <c r="C21" s="23" t="s">
        <v>73</v>
      </c>
      <c r="D21" s="24">
        <v>0</v>
      </c>
    </row>
    <row r="22" spans="1:4" ht="15.75">
      <c r="A22" s="23" t="s">
        <v>89</v>
      </c>
      <c r="B22" s="23" t="s">
        <v>90</v>
      </c>
      <c r="C22" s="23" t="s">
        <v>73</v>
      </c>
      <c r="D22" s="24">
        <f>D16+D10+D9</f>
        <v>363626.4722950001</v>
      </c>
    </row>
    <row r="23" spans="1:4" ht="15.75">
      <c r="A23" s="23" t="s">
        <v>91</v>
      </c>
      <c r="B23" s="23" t="s">
        <v>99</v>
      </c>
      <c r="C23" s="23" t="s">
        <v>73</v>
      </c>
      <c r="D23" s="24">
        <v>2739.88</v>
      </c>
    </row>
    <row r="24" spans="1:4" ht="15.75">
      <c r="A24" s="23" t="s">
        <v>92</v>
      </c>
      <c r="B24" s="23" t="s">
        <v>100</v>
      </c>
      <c r="C24" s="23" t="s">
        <v>73</v>
      </c>
      <c r="D24" s="24">
        <f>D22-D245</f>
        <v>-6237.793343399884</v>
      </c>
    </row>
    <row r="25" spans="1:4" ht="15.75">
      <c r="A25" s="23" t="s">
        <v>93</v>
      </c>
      <c r="B25" s="23" t="s">
        <v>101</v>
      </c>
      <c r="C25" s="23" t="s">
        <v>73</v>
      </c>
      <c r="D25" s="24">
        <v>103924.48</v>
      </c>
    </row>
    <row r="26" spans="1:4" ht="35.25" customHeight="1">
      <c r="A26" s="17" t="s">
        <v>102</v>
      </c>
      <c r="B26" s="17"/>
      <c r="C26" s="17"/>
      <c r="D26" s="17"/>
    </row>
    <row r="27" spans="1:22" s="6" customFormat="1" ht="31.5">
      <c r="A27" s="15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32250.816000000003</v>
      </c>
      <c r="E28" s="2">
        <f>'[1]2018 Управл'!$U$71</f>
        <v>32250.816000000003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9">
        <f>E28/E2</f>
        <v>9.552683865999231</v>
      </c>
    </row>
    <row r="33" spans="1:22" s="6" customFormat="1" ht="31.5">
      <c r="A33" s="15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40751.01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2187.71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0.6479991706406801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1045.24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0.309599834128136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10782.84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3.1938745890228373</v>
      </c>
    </row>
    <row r="47" spans="1:5" ht="31.5">
      <c r="A47" s="7" t="s">
        <v>327</v>
      </c>
      <c r="B47" s="1" t="s">
        <v>106</v>
      </c>
      <c r="C47" s="1" t="s">
        <v>67</v>
      </c>
      <c r="D47" s="1" t="s">
        <v>14</v>
      </c>
      <c r="E47" s="2">
        <v>26464.46</v>
      </c>
    </row>
    <row r="48" spans="1:4" ht="15.75">
      <c r="A48" s="7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330</v>
      </c>
      <c r="B50" s="1" t="s">
        <v>108</v>
      </c>
      <c r="C50" s="1" t="s">
        <v>73</v>
      </c>
      <c r="D50" s="18">
        <f>E47/E2</f>
        <v>7.8387666242113685</v>
      </c>
    </row>
    <row r="51" spans="1:5" ht="47.25">
      <c r="A51" s="7" t="s">
        <v>331</v>
      </c>
      <c r="B51" s="1" t="s">
        <v>106</v>
      </c>
      <c r="C51" s="1" t="s">
        <v>67</v>
      </c>
      <c r="D51" s="18" t="s">
        <v>317</v>
      </c>
      <c r="E51" s="2">
        <v>270.76</v>
      </c>
    </row>
    <row r="52" spans="1:4" ht="15.75">
      <c r="A52" s="7" t="s">
        <v>332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333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334</v>
      </c>
      <c r="B54" s="1" t="s">
        <v>108</v>
      </c>
      <c r="C54" s="1" t="s">
        <v>73</v>
      </c>
      <c r="D54" s="18">
        <f>E51/E2</f>
        <v>0.08019904623678209</v>
      </c>
    </row>
    <row r="55" spans="1:5" ht="31.5">
      <c r="A55" s="7" t="s">
        <v>335</v>
      </c>
      <c r="B55" s="1" t="s">
        <v>106</v>
      </c>
      <c r="C55" s="1" t="s">
        <v>67</v>
      </c>
      <c r="D55" s="18" t="s">
        <v>316</v>
      </c>
      <c r="E55" s="2">
        <v>0</v>
      </c>
    </row>
    <row r="56" spans="1:4" ht="15.75">
      <c r="A56" s="7" t="s">
        <v>336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337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338</v>
      </c>
      <c r="B58" s="1" t="s">
        <v>108</v>
      </c>
      <c r="C58" s="1" t="s">
        <v>73</v>
      </c>
      <c r="D58" s="18">
        <f>E55/E2</f>
        <v>0</v>
      </c>
    </row>
    <row r="59" spans="1:22" s="6" customFormat="1" ht="24.75" customHeight="1">
      <c r="A59" s="15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4" ht="15.75">
      <c r="A60" s="7" t="s">
        <v>130</v>
      </c>
      <c r="B60" s="1" t="s">
        <v>105</v>
      </c>
      <c r="C60" s="1" t="s">
        <v>73</v>
      </c>
      <c r="D60" s="8">
        <f>E61</f>
        <v>28424.448000000004</v>
      </c>
    </row>
    <row r="61" spans="1:5" ht="31.5">
      <c r="A61" s="7" t="s">
        <v>131</v>
      </c>
      <c r="B61" s="1" t="s">
        <v>106</v>
      </c>
      <c r="C61" s="1" t="s">
        <v>67</v>
      </c>
      <c r="D61" s="1" t="s">
        <v>17</v>
      </c>
      <c r="E61" s="2">
        <f>'[1]2018 Управл'!$P$71</f>
        <v>28424.448000000004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9">
        <f>E61/E2</f>
        <v>8.419314593762035</v>
      </c>
    </row>
    <row r="65" spans="1:22" s="6" customFormat="1" ht="15.75">
      <c r="A65" s="15" t="s">
        <v>135</v>
      </c>
      <c r="B65" s="4" t="s">
        <v>104</v>
      </c>
      <c r="C65" s="4" t="s">
        <v>67</v>
      </c>
      <c r="D65" s="4" t="s">
        <v>363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363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15.75">
      <c r="A71" s="15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49644.88</v>
      </c>
      <c r="E72" s="2">
        <v>49644.88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9">
        <f>E72/E2</f>
        <v>14.704801398062854</v>
      </c>
    </row>
    <row r="77" spans="1:22" s="6" customFormat="1" ht="31.5">
      <c r="A77" s="15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7465.97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7465.97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9">
        <f>E79/E2</f>
        <v>2.2114185006368294</v>
      </c>
    </row>
    <row r="83" spans="1:22" s="6" customFormat="1" ht="31.5">
      <c r="A83" s="15" t="s">
        <v>155</v>
      </c>
      <c r="B83" s="4" t="s">
        <v>104</v>
      </c>
      <c r="C83" s="4" t="s">
        <v>67</v>
      </c>
      <c r="D83" s="4" t="s">
        <v>55</v>
      </c>
      <c r="E83" s="2">
        <v>727.38</v>
      </c>
      <c r="F83" s="5" t="s">
        <v>325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727.38</v>
      </c>
      <c r="F84" s="14">
        <v>43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9">
        <f>E83/F84</f>
        <v>16.91581395348837</v>
      </c>
    </row>
    <row r="89" spans="1:22" s="6" customFormat="1" ht="47.25">
      <c r="A89" s="15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250.4</v>
      </c>
      <c r="F90" s="1">
        <v>463.7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16" t="s">
        <v>359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16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9">
        <f>E91/F90</f>
        <v>0</v>
      </c>
      <c r="F94" s="1" t="s">
        <v>326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250.4</v>
      </c>
      <c r="F95" s="1">
        <f>F90</f>
        <v>463.7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9">
        <f>E95/F95</f>
        <v>0.5400043131334915</v>
      </c>
    </row>
    <row r="99" spans="1:22" s="6" customFormat="1" ht="63">
      <c r="A99" s="15" t="s">
        <v>172</v>
      </c>
      <c r="B99" s="4" t="s">
        <v>104</v>
      </c>
      <c r="C99" s="4" t="s">
        <v>67</v>
      </c>
      <c r="D99" s="4" t="s">
        <v>26</v>
      </c>
      <c r="E99" s="2"/>
      <c r="F99" s="14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E101+E105+E113+E117+E121+E125+E129+E133+E137+E141+E145+E149+E153+E154+E109</f>
        <v>99324.86700000001</v>
      </c>
    </row>
    <row r="101" spans="1:7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1327.69</v>
      </c>
      <c r="F101" s="14">
        <f>('[5]ГУК 2019'!$FR$53+'[5]ГУК 2019'!$FR$60)*12*E2</f>
        <v>1377.4488000000001</v>
      </c>
      <c r="G101" s="2"/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9">
        <f>E101/E2</f>
        <v>0.3932614555256065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4831.2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9">
        <f>E105/E2</f>
        <v>1.4310002665797814</v>
      </c>
    </row>
    <row r="109" spans="1:5" ht="31.5">
      <c r="A109" s="7"/>
      <c r="B109" s="1" t="s">
        <v>106</v>
      </c>
      <c r="C109" s="1" t="s">
        <v>67</v>
      </c>
      <c r="D109" s="19" t="s">
        <v>364</v>
      </c>
      <c r="E109" s="2">
        <v>3144.3</v>
      </c>
    </row>
    <row r="110" spans="1:4" ht="15.75">
      <c r="A110" s="7"/>
      <c r="B110" s="1" t="s">
        <v>107</v>
      </c>
      <c r="C110" s="1" t="s">
        <v>67</v>
      </c>
      <c r="D110" s="19" t="s">
        <v>24</v>
      </c>
    </row>
    <row r="111" spans="1:4" ht="15.75">
      <c r="A111" s="7"/>
      <c r="B111" s="1" t="s">
        <v>64</v>
      </c>
      <c r="C111" s="1" t="s">
        <v>67</v>
      </c>
      <c r="D111" s="19" t="s">
        <v>10</v>
      </c>
    </row>
    <row r="112" spans="1:4" ht="15.75">
      <c r="A112" s="7"/>
      <c r="B112" s="1" t="s">
        <v>108</v>
      </c>
      <c r="C112" s="1" t="s">
        <v>73</v>
      </c>
      <c r="D112" s="19">
        <f>E109/E2</f>
        <v>0.9313408963004651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2179.61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9">
        <f>E113/E2</f>
        <v>0.6455999526080389</v>
      </c>
    </row>
    <row r="117" spans="1:6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33144.97</v>
      </c>
      <c r="F117" s="14">
        <f>('[5]ГУК 2019'!$FR$48+'[5]ГУК 2019'!$FR$56)*12*E2</f>
        <v>29128.9908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9">
        <f>E117/E2</f>
        <v>9.817532063623709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7316.68+13054.08</f>
        <v>20370.760000000002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9">
        <f>E121/E2</f>
        <v>6.033814164272386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11498.997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9">
        <f>E125/E2</f>
        <v>3.406000118479903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4169.48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9">
        <f>E129/E2</f>
        <v>1.23499896330085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3045.24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9">
        <f>E133/E2</f>
        <v>0.9019993483605343</v>
      </c>
    </row>
    <row r="137" spans="1:5" ht="31.5">
      <c r="A137" s="7" t="s">
        <v>339</v>
      </c>
      <c r="B137" s="1" t="s">
        <v>106</v>
      </c>
      <c r="C137" s="1" t="s">
        <v>67</v>
      </c>
      <c r="D137" s="1" t="s">
        <v>322</v>
      </c>
      <c r="E137" s="2">
        <v>1152.6</v>
      </c>
    </row>
    <row r="138" spans="1:4" ht="15.75">
      <c r="A138" s="7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342</v>
      </c>
      <c r="B140" s="1" t="s">
        <v>108</v>
      </c>
      <c r="C140" s="1" t="s">
        <v>73</v>
      </c>
      <c r="D140" s="19">
        <f>E137/E2</f>
        <v>0.34139984005213114</v>
      </c>
    </row>
    <row r="141" spans="1:5" ht="31.5">
      <c r="A141" s="7"/>
      <c r="B141" s="1" t="s">
        <v>106</v>
      </c>
      <c r="C141" s="1" t="s">
        <v>67</v>
      </c>
      <c r="D141" s="19" t="s">
        <v>321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9" t="s">
        <v>31</v>
      </c>
    </row>
    <row r="143" spans="1:4" ht="15.75">
      <c r="A143" s="7"/>
      <c r="B143" s="1" t="s">
        <v>64</v>
      </c>
      <c r="C143" s="1" t="s">
        <v>67</v>
      </c>
      <c r="D143" s="19" t="s">
        <v>10</v>
      </c>
    </row>
    <row r="144" spans="1:4" ht="15.75">
      <c r="A144" s="7"/>
      <c r="B144" s="1" t="s">
        <v>108</v>
      </c>
      <c r="C144" s="1" t="s">
        <v>73</v>
      </c>
      <c r="D144" s="19">
        <f>E141/E2</f>
        <v>0</v>
      </c>
    </row>
    <row r="145" spans="1:5" ht="31.5">
      <c r="A145" s="7" t="s">
        <v>343</v>
      </c>
      <c r="B145" s="1" t="s">
        <v>106</v>
      </c>
      <c r="C145" s="1" t="s">
        <v>67</v>
      </c>
      <c r="D145" s="19" t="s">
        <v>323</v>
      </c>
      <c r="E145" s="2">
        <v>11159.41</v>
      </c>
    </row>
    <row r="146" spans="1:4" ht="15.75">
      <c r="A146" s="7" t="s">
        <v>344</v>
      </c>
      <c r="B146" s="1" t="s">
        <v>107</v>
      </c>
      <c r="C146" s="1" t="s">
        <v>67</v>
      </c>
      <c r="D146" s="19" t="s">
        <v>24</v>
      </c>
    </row>
    <row r="147" spans="1:4" ht="15.75">
      <c r="A147" s="7" t="s">
        <v>345</v>
      </c>
      <c r="B147" s="1" t="s">
        <v>64</v>
      </c>
      <c r="C147" s="1" t="s">
        <v>67</v>
      </c>
      <c r="D147" s="19" t="s">
        <v>10</v>
      </c>
    </row>
    <row r="148" spans="1:4" ht="15.75">
      <c r="A148" s="7" t="s">
        <v>346</v>
      </c>
      <c r="B148" s="1" t="s">
        <v>108</v>
      </c>
      <c r="C148" s="1" t="s">
        <v>73</v>
      </c>
      <c r="D148" s="19">
        <f>E145/E2</f>
        <v>3.3054145315600842</v>
      </c>
    </row>
    <row r="149" spans="1:5" ht="31.5">
      <c r="A149" s="7" t="s">
        <v>347</v>
      </c>
      <c r="B149" s="1" t="s">
        <v>106</v>
      </c>
      <c r="C149" s="1" t="s">
        <v>67</v>
      </c>
      <c r="D149" s="19" t="s">
        <v>320</v>
      </c>
      <c r="E149" s="2">
        <v>0</v>
      </c>
    </row>
    <row r="150" spans="1:5" ht="15.75">
      <c r="A150" s="7" t="s">
        <v>348</v>
      </c>
      <c r="B150" s="1" t="s">
        <v>107</v>
      </c>
      <c r="C150" s="1" t="s">
        <v>67</v>
      </c>
      <c r="D150" s="19" t="s">
        <v>24</v>
      </c>
      <c r="E150" s="2">
        <v>0</v>
      </c>
    </row>
    <row r="151" spans="1:4" ht="15.75">
      <c r="A151" s="7" t="s">
        <v>349</v>
      </c>
      <c r="B151" s="1" t="s">
        <v>64</v>
      </c>
      <c r="C151" s="1" t="s">
        <v>67</v>
      </c>
      <c r="D151" s="19" t="s">
        <v>10</v>
      </c>
    </row>
    <row r="152" spans="1:4" ht="15.75">
      <c r="A152" s="7" t="s">
        <v>350</v>
      </c>
      <c r="B152" s="1" t="s">
        <v>108</v>
      </c>
      <c r="C152" s="1" t="s">
        <v>73</v>
      </c>
      <c r="D152" s="19">
        <f>E149/E2</f>
        <v>0</v>
      </c>
    </row>
    <row r="153" spans="1:7" ht="31.5">
      <c r="A153" s="7" t="s">
        <v>351</v>
      </c>
      <c r="B153" s="1" t="s">
        <v>106</v>
      </c>
      <c r="C153" s="1" t="s">
        <v>67</v>
      </c>
      <c r="D153" s="1" t="s">
        <v>318</v>
      </c>
      <c r="E153" s="2">
        <v>3300.61</v>
      </c>
      <c r="F153" s="11">
        <f>'[5]ГУК 2019'!$FR$34*12*E2</f>
        <v>11692.3931124</v>
      </c>
      <c r="G153" s="2"/>
    </row>
    <row r="154" spans="1:6" ht="15.75">
      <c r="A154" s="7" t="s">
        <v>352</v>
      </c>
      <c r="B154" s="1" t="s">
        <v>107</v>
      </c>
      <c r="C154" s="1" t="s">
        <v>67</v>
      </c>
      <c r="D154" s="1" t="s">
        <v>24</v>
      </c>
      <c r="E154" s="2">
        <v>0</v>
      </c>
      <c r="F154" s="10"/>
    </row>
    <row r="155" spans="1:6" ht="15.75">
      <c r="A155" s="7" t="s">
        <v>353</v>
      </c>
      <c r="B155" s="1" t="s">
        <v>64</v>
      </c>
      <c r="C155" s="1" t="s">
        <v>67</v>
      </c>
      <c r="D155" s="1" t="s">
        <v>10</v>
      </c>
      <c r="F155" s="10"/>
    </row>
    <row r="156" spans="1:4" ht="15.75">
      <c r="A156" s="7" t="s">
        <v>354</v>
      </c>
      <c r="B156" s="1" t="s">
        <v>108</v>
      </c>
      <c r="C156" s="1" t="s">
        <v>73</v>
      </c>
      <c r="D156" s="19">
        <f>E153/E2+E154/E2</f>
        <v>0.9776398803352981</v>
      </c>
    </row>
    <row r="157" spans="1:4" ht="47.25">
      <c r="A157" s="15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E159+E163+E167+E171+E175+E179+E183+E187+E191+E195+E199</f>
        <v>58684.3947836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4">
        <v>1</v>
      </c>
      <c r="G159" s="14">
        <f>'[2]гук(2016)'!$FR$39*12*E2</f>
        <v>3022.8113916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9">
        <f>E159/F159</f>
        <v>2148.426</v>
      </c>
    </row>
    <row r="163" spans="1:7" ht="31.5">
      <c r="A163" s="7"/>
      <c r="B163" s="1" t="s">
        <v>106</v>
      </c>
      <c r="C163" s="1" t="s">
        <v>67</v>
      </c>
      <c r="D163" s="1" t="s">
        <v>362</v>
      </c>
      <c r="E163" s="2">
        <f>('[3]гук(2016)'!$FR$38+'[3]гук(2016)'!$FR$42)*12*'[3]гук(2016)'!$FR$4</f>
        <v>10848.219563999999</v>
      </c>
      <c r="F163" s="14">
        <v>2</v>
      </c>
      <c r="G163" s="14">
        <f>'[2]гук(2016)'!$FR$38*12*E2</f>
        <v>4246.188491999999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9">
        <f>E163/F163</f>
        <v>5424.1097819999995</v>
      </c>
    </row>
    <row r="167" spans="1:7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2039.68</v>
      </c>
      <c r="F167" s="14">
        <f>'[5]ГУК 2019'!$FR$30*12*E2</f>
        <v>4501.138059599999</v>
      </c>
      <c r="G167" s="2"/>
    </row>
    <row r="168" spans="1:5" ht="15.75">
      <c r="A168" s="7" t="s">
        <v>213</v>
      </c>
      <c r="B168" s="1" t="s">
        <v>107</v>
      </c>
      <c r="C168" s="1" t="s">
        <v>67</v>
      </c>
      <c r="D168" s="1" t="s">
        <v>24</v>
      </c>
      <c r="E168" s="14"/>
    </row>
    <row r="169" spans="1:5" ht="15.75">
      <c r="A169" s="7" t="s">
        <v>214</v>
      </c>
      <c r="B169" s="1" t="s">
        <v>64</v>
      </c>
      <c r="C169" s="1" t="s">
        <v>67</v>
      </c>
      <c r="D169" s="1" t="s">
        <v>10</v>
      </c>
      <c r="E169" s="14"/>
    </row>
    <row r="170" spans="1:5" ht="15.75">
      <c r="A170" s="7" t="s">
        <v>215</v>
      </c>
      <c r="B170" s="1" t="s">
        <v>108</v>
      </c>
      <c r="C170" s="1" t="s">
        <v>73</v>
      </c>
      <c r="D170" s="19">
        <f>E167/E2</f>
        <v>0.6041527205947691</v>
      </c>
      <c r="E170" s="14"/>
    </row>
    <row r="171" spans="1:7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  <c r="F171" s="14">
        <f>'[5]ГУК 2019'!$FR$27*12*E2</f>
        <v>2924.2832891999997</v>
      </c>
      <c r="G171" s="2"/>
    </row>
    <row r="172" spans="1:5" ht="15.75">
      <c r="A172" s="7" t="s">
        <v>217</v>
      </c>
      <c r="B172" s="1" t="s">
        <v>107</v>
      </c>
      <c r="C172" s="1" t="s">
        <v>67</v>
      </c>
      <c r="D172" s="1" t="s">
        <v>24</v>
      </c>
      <c r="E172" s="14"/>
    </row>
    <row r="173" spans="1:5" ht="15.75">
      <c r="A173" s="7" t="s">
        <v>218</v>
      </c>
      <c r="B173" s="1" t="s">
        <v>64</v>
      </c>
      <c r="C173" s="1" t="s">
        <v>67</v>
      </c>
      <c r="D173" s="1" t="s">
        <v>10</v>
      </c>
      <c r="E173" s="14"/>
    </row>
    <row r="174" spans="1:5" ht="15.75">
      <c r="A174" s="7" t="s">
        <v>219</v>
      </c>
      <c r="B174" s="1" t="s">
        <v>108</v>
      </c>
      <c r="C174" s="1" t="s">
        <v>73</v>
      </c>
      <c r="D174" s="19">
        <f>E171/E2</f>
        <v>0</v>
      </c>
      <c r="E174" s="14"/>
    </row>
    <row r="175" spans="1:7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v>3842.15</v>
      </c>
      <c r="F175" s="14">
        <f>'[5]ГУК 2019'!$FR$21*12*E2</f>
        <v>12924.804656400001</v>
      </c>
      <c r="G175" s="2"/>
    </row>
    <row r="176" spans="1:5" ht="15.75">
      <c r="A176" s="7" t="s">
        <v>221</v>
      </c>
      <c r="B176" s="1" t="s">
        <v>107</v>
      </c>
      <c r="C176" s="1" t="s">
        <v>67</v>
      </c>
      <c r="D176" s="1" t="s">
        <v>24</v>
      </c>
      <c r="E176" s="14"/>
    </row>
    <row r="177" spans="1:5" ht="15.75">
      <c r="A177" s="7" t="s">
        <v>222</v>
      </c>
      <c r="B177" s="1" t="s">
        <v>64</v>
      </c>
      <c r="C177" s="1" t="s">
        <v>67</v>
      </c>
      <c r="D177" s="1" t="s">
        <v>10</v>
      </c>
      <c r="E177" s="14"/>
    </row>
    <row r="178" spans="1:5" ht="15.75">
      <c r="A178" s="7" t="s">
        <v>223</v>
      </c>
      <c r="B178" s="1" t="s">
        <v>108</v>
      </c>
      <c r="C178" s="1" t="s">
        <v>73</v>
      </c>
      <c r="D178" s="19">
        <f>E175/E2</f>
        <v>1.1380438968040048</v>
      </c>
      <c r="E178" s="14"/>
    </row>
    <row r="179" spans="1:7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1005.2</v>
      </c>
      <c r="F179" s="14">
        <f>'[5]ГУК 2019'!$FR$20*12*E2</f>
        <v>7072.267784399999</v>
      </c>
      <c r="G179" s="2"/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9">
        <f>E179/E2</f>
        <v>0.29773999585320343</v>
      </c>
    </row>
    <row r="183" spans="1:6" ht="31.5">
      <c r="A183" s="7"/>
      <c r="B183" s="1" t="s">
        <v>106</v>
      </c>
      <c r="C183" s="1" t="s">
        <v>67</v>
      </c>
      <c r="D183" s="1" t="s">
        <v>361</v>
      </c>
      <c r="E183" s="2">
        <v>1711.87</v>
      </c>
      <c r="F183" s="14">
        <f>'[5]ГУК 2019'!$FR$23*12*E2</f>
        <v>199.2034044</v>
      </c>
    </row>
    <row r="184" spans="1:4" ht="15.75">
      <c r="A184" s="7"/>
      <c r="B184" s="1" t="s">
        <v>107</v>
      </c>
      <c r="C184" s="1" t="s">
        <v>67</v>
      </c>
      <c r="D184" s="1" t="s">
        <v>24</v>
      </c>
    </row>
    <row r="185" spans="1:4" ht="15.75">
      <c r="A185" s="7"/>
      <c r="B185" s="1" t="s">
        <v>64</v>
      </c>
      <c r="C185" s="1" t="s">
        <v>67</v>
      </c>
      <c r="D185" s="1" t="s">
        <v>10</v>
      </c>
    </row>
    <row r="186" spans="1:4" ht="15.75">
      <c r="A186" s="7"/>
      <c r="B186" s="1" t="s">
        <v>108</v>
      </c>
      <c r="C186" s="1" t="s">
        <v>73</v>
      </c>
      <c r="D186" s="19">
        <f>E183/E2</f>
        <v>0.5070554782145078</v>
      </c>
    </row>
    <row r="187" spans="1:7" ht="31.5">
      <c r="A187" s="7" t="s">
        <v>229</v>
      </c>
      <c r="B187" s="1" t="s">
        <v>106</v>
      </c>
      <c r="C187" s="1" t="s">
        <v>67</v>
      </c>
      <c r="D187" s="1" t="s">
        <v>44</v>
      </c>
      <c r="E187" s="2">
        <f>F187</f>
        <v>2325.5792195999998</v>
      </c>
      <c r="F187" s="14">
        <f>'[5]ГУК 2019'!$FR$29*12*E2</f>
        <v>2325.5792195999998</v>
      </c>
      <c r="G187" s="2">
        <v>0</v>
      </c>
    </row>
    <row r="188" spans="1:4" ht="15.75">
      <c r="A188" s="7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231</v>
      </c>
      <c r="B190" s="1" t="s">
        <v>108</v>
      </c>
      <c r="C190" s="1" t="s">
        <v>73</v>
      </c>
      <c r="D190" s="19">
        <f>E187/E2</f>
        <v>0.6888359999999999</v>
      </c>
    </row>
    <row r="191" spans="1:6" ht="31.5">
      <c r="A191" s="7" t="s">
        <v>232</v>
      </c>
      <c r="B191" s="1" t="s">
        <v>106</v>
      </c>
      <c r="C191" s="1" t="s">
        <v>67</v>
      </c>
      <c r="D191" s="1" t="s">
        <v>45</v>
      </c>
      <c r="E191" s="2">
        <v>5611.75</v>
      </c>
      <c r="F191" s="14" t="s">
        <v>319</v>
      </c>
    </row>
    <row r="192" spans="1:6" ht="15.75">
      <c r="A192" s="7" t="s">
        <v>233</v>
      </c>
      <c r="B192" s="1" t="s">
        <v>107</v>
      </c>
      <c r="C192" s="1" t="s">
        <v>67</v>
      </c>
      <c r="D192" s="1" t="s">
        <v>24</v>
      </c>
      <c r="F192" s="14" t="s">
        <v>10</v>
      </c>
    </row>
    <row r="193" spans="1:4" ht="15.75">
      <c r="A193" s="7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235</v>
      </c>
      <c r="B194" s="1" t="s">
        <v>108</v>
      </c>
      <c r="C194" s="1" t="s">
        <v>73</v>
      </c>
      <c r="D194" s="19">
        <f>E191/E2</f>
        <v>1.6621989869968308</v>
      </c>
    </row>
    <row r="195" spans="1:6" ht="31.5">
      <c r="A195" s="7" t="s">
        <v>236</v>
      </c>
      <c r="B195" s="1" t="s">
        <v>106</v>
      </c>
      <c r="C195" s="1" t="s">
        <v>67</v>
      </c>
      <c r="D195" s="1" t="s">
        <v>46</v>
      </c>
      <c r="E195" s="2">
        <v>11460.86</v>
      </c>
      <c r="F195" s="14">
        <f>'[5]ГУК 2019'!$FR$24*12*E2</f>
        <v>1708.5631835999998</v>
      </c>
    </row>
    <row r="196" spans="1:4" ht="15.75">
      <c r="A196" s="7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239</v>
      </c>
      <c r="B198" s="1" t="s">
        <v>108</v>
      </c>
      <c r="C198" s="1" t="s">
        <v>73</v>
      </c>
      <c r="D198" s="19">
        <f>E195/E2</f>
        <v>3.394703948342763</v>
      </c>
    </row>
    <row r="199" spans="1:5" ht="31.5">
      <c r="A199" s="7"/>
      <c r="B199" s="1" t="s">
        <v>106</v>
      </c>
      <c r="C199" s="1" t="s">
        <v>67</v>
      </c>
      <c r="D199" s="19" t="s">
        <v>360</v>
      </c>
      <c r="E199" s="2">
        <v>17690.66</v>
      </c>
    </row>
    <row r="200" spans="1:4" ht="15.75">
      <c r="A200" s="7"/>
      <c r="B200" s="1" t="s">
        <v>107</v>
      </c>
      <c r="C200" s="1" t="s">
        <v>67</v>
      </c>
      <c r="D200" s="19" t="s">
        <v>24</v>
      </c>
    </row>
    <row r="201" spans="1:4" ht="15.75">
      <c r="A201" s="7"/>
      <c r="B201" s="1" t="s">
        <v>64</v>
      </c>
      <c r="C201" s="1" t="s">
        <v>67</v>
      </c>
      <c r="D201" s="19" t="s">
        <v>10</v>
      </c>
    </row>
    <row r="202" spans="1:4" ht="15.75">
      <c r="A202" s="7"/>
      <c r="B202" s="1" t="s">
        <v>108</v>
      </c>
      <c r="C202" s="1" t="s">
        <v>73</v>
      </c>
      <c r="D202" s="19">
        <f>E199/E2</f>
        <v>5.23996919522526</v>
      </c>
    </row>
    <row r="203" spans="1:4" ht="47.25">
      <c r="A203" s="15" t="s">
        <v>274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240</v>
      </c>
      <c r="B204" s="1" t="s">
        <v>105</v>
      </c>
      <c r="C204" s="1" t="s">
        <v>73</v>
      </c>
      <c r="D204" s="8">
        <f>E205+E209+E213+E217+E221+E225+E229+E233+E237+E241</f>
        <v>52340.099854800006</v>
      </c>
      <c r="F204" s="12"/>
    </row>
    <row r="205" spans="1:5" ht="31.5">
      <c r="A205" s="7" t="s">
        <v>241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243</v>
      </c>
      <c r="B208" s="1" t="s">
        <v>108</v>
      </c>
      <c r="C208" s="1" t="s">
        <v>73</v>
      </c>
      <c r="D208" s="1">
        <v>0</v>
      </c>
    </row>
    <row r="209" spans="1:7" ht="31.5">
      <c r="A209" s="7" t="s">
        <v>244</v>
      </c>
      <c r="B209" s="1" t="s">
        <v>106</v>
      </c>
      <c r="C209" s="1" t="s">
        <v>67</v>
      </c>
      <c r="D209" s="1" t="s">
        <v>50</v>
      </c>
      <c r="E209" s="2">
        <v>0</v>
      </c>
      <c r="F209" s="14">
        <f>'[5]ГУК 2019'!$FR$12*12*E2</f>
        <v>7543.193221199999</v>
      </c>
      <c r="G209" s="2"/>
    </row>
    <row r="210" spans="1:4" ht="15.75">
      <c r="A210" s="7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247</v>
      </c>
      <c r="B212" s="1" t="s">
        <v>108</v>
      </c>
      <c r="C212" s="1" t="s">
        <v>73</v>
      </c>
      <c r="D212" s="19">
        <f>E209/E2</f>
        <v>0</v>
      </c>
    </row>
    <row r="213" spans="1:5" ht="31.5">
      <c r="A213" s="7" t="s">
        <v>248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251</v>
      </c>
      <c r="B216" s="1" t="s">
        <v>108</v>
      </c>
      <c r="C216" s="1" t="s">
        <v>73</v>
      </c>
      <c r="D216" s="20">
        <f>E213/E2</f>
        <v>0</v>
      </c>
    </row>
    <row r="217" spans="1:5" ht="31.5">
      <c r="A217" s="7" t="s">
        <v>252</v>
      </c>
      <c r="B217" s="1" t="s">
        <v>106</v>
      </c>
      <c r="C217" s="1" t="s">
        <v>67</v>
      </c>
      <c r="D217" s="1" t="s">
        <v>275</v>
      </c>
      <c r="E217" s="2">
        <v>0</v>
      </c>
    </row>
    <row r="218" spans="1:4" ht="15.75">
      <c r="A218" s="7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255</v>
      </c>
      <c r="B220" s="1" t="s">
        <v>108</v>
      </c>
      <c r="C220" s="1" t="s">
        <v>73</v>
      </c>
      <c r="D220" s="1">
        <v>0</v>
      </c>
    </row>
    <row r="221" spans="1:7" ht="31.5">
      <c r="A221" s="7" t="s">
        <v>256</v>
      </c>
      <c r="B221" s="1" t="s">
        <v>106</v>
      </c>
      <c r="C221" s="1" t="s">
        <v>67</v>
      </c>
      <c r="D221" s="1" t="s">
        <v>324</v>
      </c>
      <c r="E221" s="2">
        <v>1433.74</v>
      </c>
      <c r="F221" s="14">
        <f>'[5]ГУК 2019'!$FR$10*12*E2</f>
        <v>2725.8901487999997</v>
      </c>
      <c r="G221" s="2"/>
    </row>
    <row r="222" spans="1:4" ht="15.75">
      <c r="A222" s="7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259</v>
      </c>
      <c r="B224" s="1" t="s">
        <v>108</v>
      </c>
      <c r="C224" s="1" t="s">
        <v>73</v>
      </c>
      <c r="D224" s="19">
        <f>E221/E2</f>
        <v>0.4246734397677794</v>
      </c>
    </row>
    <row r="225" spans="1:5" ht="31.5">
      <c r="A225" s="7" t="s">
        <v>260</v>
      </c>
      <c r="B225" s="1" t="s">
        <v>106</v>
      </c>
      <c r="C225" s="1" t="s">
        <v>67</v>
      </c>
      <c r="D225" s="1" t="s">
        <v>1</v>
      </c>
      <c r="E225" s="2">
        <v>5994.27</v>
      </c>
    </row>
    <row r="226" spans="1:4" ht="15.75">
      <c r="A226" s="7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263</v>
      </c>
      <c r="B228" s="1" t="s">
        <v>108</v>
      </c>
      <c r="C228" s="1" t="s">
        <v>73</v>
      </c>
      <c r="D228" s="19">
        <f>E225/E2</f>
        <v>1.7755013180889194</v>
      </c>
    </row>
    <row r="229" spans="1:7" ht="31.5">
      <c r="A229" s="7" t="s">
        <v>264</v>
      </c>
      <c r="B229" s="1" t="s">
        <v>106</v>
      </c>
      <c r="C229" s="1" t="s">
        <v>67</v>
      </c>
      <c r="D229" s="1" t="s">
        <v>0</v>
      </c>
      <c r="E229" s="2">
        <v>279.05</v>
      </c>
      <c r="F229" s="14">
        <f>'[5]ГУК 2019'!$FR$17*12*E2</f>
        <v>650.9255844</v>
      </c>
      <c r="G229" s="2"/>
    </row>
    <row r="230" spans="1:4" ht="15.75">
      <c r="A230" s="7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267</v>
      </c>
      <c r="B232" s="1" t="s">
        <v>108</v>
      </c>
      <c r="C232" s="1" t="s">
        <v>73</v>
      </c>
      <c r="D232" s="19">
        <f>E229/E2</f>
        <v>0.08265454222327538</v>
      </c>
    </row>
    <row r="233" spans="1:7" ht="31.5">
      <c r="A233" s="7" t="s">
        <v>269</v>
      </c>
      <c r="B233" s="1" t="s">
        <v>106</v>
      </c>
      <c r="C233" s="1" t="s">
        <v>67</v>
      </c>
      <c r="D233" s="1" t="s">
        <v>51</v>
      </c>
      <c r="E233" s="2">
        <f>F233</f>
        <v>14173.0163484</v>
      </c>
      <c r="F233" s="14">
        <f>'[5]ГУК 2019'!$FR$15*12*E2</f>
        <v>14173.0163484</v>
      </c>
      <c r="G233" s="2">
        <v>0</v>
      </c>
    </row>
    <row r="234" spans="1:4" ht="15.75">
      <c r="A234" s="7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273</v>
      </c>
      <c r="B236" s="1" t="s">
        <v>108</v>
      </c>
      <c r="C236" s="1" t="s">
        <v>73</v>
      </c>
      <c r="D236" s="19">
        <f>E233/E2</f>
        <v>4.198044</v>
      </c>
    </row>
    <row r="237" spans="1:7" ht="31.5">
      <c r="A237" s="7" t="s">
        <v>276</v>
      </c>
      <c r="B237" s="1" t="s">
        <v>106</v>
      </c>
      <c r="C237" s="1" t="s">
        <v>67</v>
      </c>
      <c r="D237" s="1" t="s">
        <v>52</v>
      </c>
      <c r="E237" s="2">
        <f>F237</f>
        <v>3905.5535064</v>
      </c>
      <c r="F237" s="14">
        <f>'[5]ГУК 2019'!$FR$18*12*E2</f>
        <v>3905.5535064</v>
      </c>
      <c r="G237" s="2">
        <v>0</v>
      </c>
    </row>
    <row r="238" spans="1:4" ht="15.75">
      <c r="A238" s="7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279</v>
      </c>
      <c r="B240" s="1" t="s">
        <v>108</v>
      </c>
      <c r="C240" s="1" t="s">
        <v>73</v>
      </c>
      <c r="D240" s="19">
        <f>E237/E2</f>
        <v>1.156824</v>
      </c>
    </row>
    <row r="241" spans="1:6" ht="31.5">
      <c r="A241" s="7" t="s">
        <v>355</v>
      </c>
      <c r="B241" s="1" t="s">
        <v>106</v>
      </c>
      <c r="C241" s="1" t="s">
        <v>67</v>
      </c>
      <c r="D241" s="1" t="s">
        <v>53</v>
      </c>
      <c r="E241" s="2">
        <v>26554.47</v>
      </c>
      <c r="F241" s="14">
        <f>0.6*100</f>
        <v>60</v>
      </c>
    </row>
    <row r="242" spans="1:4" ht="15.75">
      <c r="A242" s="7" t="s">
        <v>356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357</v>
      </c>
      <c r="B243" s="1" t="s">
        <v>64</v>
      </c>
      <c r="C243" s="1" t="s">
        <v>67</v>
      </c>
      <c r="D243" s="1" t="s">
        <v>312</v>
      </c>
    </row>
    <row r="244" spans="1:4" ht="15.75">
      <c r="A244" s="7" t="s">
        <v>358</v>
      </c>
      <c r="B244" s="1" t="s">
        <v>108</v>
      </c>
      <c r="C244" s="1" t="s">
        <v>73</v>
      </c>
      <c r="D244" s="19">
        <f>E241/F241</f>
        <v>442.5745</v>
      </c>
    </row>
    <row r="245" spans="1:4" ht="15.75">
      <c r="A245" s="7"/>
      <c r="B245" s="4" t="s">
        <v>268</v>
      </c>
      <c r="C245" s="1" t="s">
        <v>73</v>
      </c>
      <c r="D245" s="13">
        <f>SUM(D28,D34,D60,D66,D72,D78,D84,D90,D100,D158,D204)</f>
        <v>369864.2656384</v>
      </c>
    </row>
    <row r="246" spans="1:4" ht="15.75">
      <c r="A246" s="17" t="s">
        <v>280</v>
      </c>
      <c r="B246" s="17"/>
      <c r="C246" s="17"/>
      <c r="D246" s="17"/>
    </row>
    <row r="247" spans="1:4" ht="15.75">
      <c r="A247" s="7" t="s">
        <v>281</v>
      </c>
      <c r="B247" s="1" t="s">
        <v>282</v>
      </c>
      <c r="C247" s="1" t="s">
        <v>283</v>
      </c>
      <c r="D247" s="25">
        <v>9</v>
      </c>
    </row>
    <row r="248" spans="1:4" ht="15.75">
      <c r="A248" s="7" t="s">
        <v>284</v>
      </c>
      <c r="B248" s="1" t="s">
        <v>285</v>
      </c>
      <c r="C248" s="1" t="s">
        <v>283</v>
      </c>
      <c r="D248" s="25">
        <v>3</v>
      </c>
    </row>
    <row r="249" spans="1:4" ht="15.75">
      <c r="A249" s="7" t="s">
        <v>286</v>
      </c>
      <c r="B249" s="1" t="s">
        <v>287</v>
      </c>
      <c r="C249" s="1" t="s">
        <v>283</v>
      </c>
      <c r="D249" s="1">
        <v>6</v>
      </c>
    </row>
    <row r="250" spans="1:4" ht="15.75">
      <c r="A250" s="7" t="s">
        <v>288</v>
      </c>
      <c r="B250" s="1" t="s">
        <v>289</v>
      </c>
      <c r="C250" s="1" t="s">
        <v>73</v>
      </c>
      <c r="D250" s="18">
        <v>-5360.05</v>
      </c>
    </row>
    <row r="251" spans="1:4" ht="15.75">
      <c r="A251" s="17" t="s">
        <v>290</v>
      </c>
      <c r="B251" s="17"/>
      <c r="C251" s="17"/>
      <c r="D251" s="17"/>
    </row>
    <row r="252" spans="1:4" ht="15.75">
      <c r="A252" s="7" t="s">
        <v>291</v>
      </c>
      <c r="B252" s="1" t="s">
        <v>72</v>
      </c>
      <c r="C252" s="1" t="s">
        <v>73</v>
      </c>
      <c r="D252" s="1">
        <v>0</v>
      </c>
    </row>
    <row r="253" spans="1:4" ht="15.75">
      <c r="A253" s="7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294</v>
      </c>
      <c r="B255" s="1" t="s">
        <v>99</v>
      </c>
      <c r="C255" s="1" t="s">
        <v>73</v>
      </c>
      <c r="D255" s="1">
        <v>0</v>
      </c>
    </row>
    <row r="256" spans="1:4" ht="15.75">
      <c r="A256" s="7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7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17" t="s">
        <v>298</v>
      </c>
      <c r="B258" s="17"/>
      <c r="C258" s="17"/>
      <c r="D258" s="17"/>
    </row>
    <row r="259" spans="1:4" ht="15.75">
      <c r="A259" s="7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7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7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7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17" t="s">
        <v>304</v>
      </c>
      <c r="B263" s="17"/>
      <c r="C263" s="17"/>
      <c r="D263" s="17"/>
    </row>
    <row r="264" spans="1:4" ht="15.75">
      <c r="A264" s="7" t="s">
        <v>305</v>
      </c>
      <c r="B264" s="1" t="s">
        <v>306</v>
      </c>
      <c r="C264" s="1" t="s">
        <v>283</v>
      </c>
      <c r="D264" s="1">
        <v>13</v>
      </c>
    </row>
    <row r="265" spans="1:4" ht="15.75">
      <c r="A265" s="7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7" t="s">
        <v>309</v>
      </c>
      <c r="B266" s="1" t="s">
        <v>310</v>
      </c>
      <c r="C266" s="1" t="s">
        <v>73</v>
      </c>
      <c r="D266" s="1">
        <v>43700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2020-03-24T13:09:09Z</dcterms:modified>
  <cp:category/>
  <cp:version/>
  <cp:contentType/>
  <cp:contentStatus/>
</cp:coreProperties>
</file>