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<sst xmlns="http://schemas.openxmlformats.org/spreadsheetml/2006/main" count="919" uniqueCount="371">
  <si>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</si>
  <si>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</si>
  <si>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</si>
  <si>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</si>
  <si>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</si>
  <si>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</si>
  <si>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</si>
  <si>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</si>
  <si>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</si>
  <si>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</si>
  <si>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</si>
  <si>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</si>
  <si>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</si>
  <si>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</si>
  <si>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</si>
  <si>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</si>
  <si>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</si>
  <si>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</si>
  <si>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</si>
  <si>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</si>
  <si>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</si>
  <si>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</si>
  <si>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</si>
  <si>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</si>
  <si>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</si>
  <si>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</si>
  <si>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</si>
  <si>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</si>
  <si>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</si>
  <si>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</si>
  <si>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</si>
  <si>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</si>
  <si>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</si>
  <si>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</si>
  <si>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</si>
  <si>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</si>
  <si>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</si>
  <si>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</si>
  <si>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</si>
  <si>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</si>
  <si>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</si>
  <si>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</si>
  <si>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</si>
  <si>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</si>
  <si>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</si>
  <si>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</si>
  <si>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</si>
  <si>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</si>
  <si>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</si>
  <si>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</si>
  <si>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</si>
  <si>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</si>
  <si>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</si>
  <si>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</si>
  <si>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</si>
  <si>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</si>
  <si>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</si>
  <si>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</si>
  <si>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</si>
  <si>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</si>
  <si>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</si>
  <si>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</si>
  <si>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</si>
  <si>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</si>
  <si>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</si>
  <si>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</si>
  <si>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</si>
  <si>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</si>
  <si>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</si>
  <si>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</si>
  <si>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</si>
  <si>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</si>
  <si>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</si>
  <si>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</si>
  <si>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</si>
  <si>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</si>
  <si>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</si>
  <si>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</si>
  <si>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</si>
  <si>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</si>
  <si>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</si>
  <si>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</si>
  <si>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</si>
  <si>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</si>
  <si>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</si>
  <si>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</si>
  <si>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</si>
  <si>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</si>
  <si>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</si>
  <si>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</si>
  <si>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</si>
  <si>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</si>
  <si>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</si>
  <si>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</si>
  <si>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</si>
  <si>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</si>
  <si>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</si>
  <si>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</si>
  <si>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</si>
  <si>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</si>
  <si>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</si>
  <si>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</si>
  <si>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</si>
  <si>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</si>
  <si>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</si>
  <si>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</si>
  <si>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</si>
  <si>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</si>
  <si>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</si>
  <si>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</si>
  <si>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</si>
  <si>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</si>
  <si>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</si>
  <si>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</si>
  <si>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</si>
  <si>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</si>
  <si>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</si>
  <si>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</si>
  <si>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</si>
  <si>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</si>
  <si>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</si>
  <si>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</si>
  <si>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</si>
  <si>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</si>
  <si>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</si>
  <si>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</si>
  <si>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</si>
  <si>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</si>
  <si>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</si>
  <si>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</si>
  <si>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</si>
  <si>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</si>
  <si>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</si>
  <si>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</si>
  <si>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</si>
  <si>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</si>
  <si>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</si>
  <si>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</si>
  <si>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</si>
  <si>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</si>
  <si>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</si>
  <si>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</si>
  <si>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</si>
  <si>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</si>
  <si>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</si>
  <si>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</si>
  <si>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</si>
  <si>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</si>
  <si>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</si>
  <si>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</si>
  <si>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</si>
  <si>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</si>
  <si>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</si>
  <si>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</si>
  <si>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</si>
  <si>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</si>
  <si>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</si>
  <si>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</si>
  <si>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</si>
  <si>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</si>
  <si>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</si>
  <si>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</si>
  <si>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</si>
  <si>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</si>
  <si>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</si>
  <si>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</si>
  <si>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</si>
  <si>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</si>
  <si>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</si>
  <si>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</si>
  <si>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</si>
  <si>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</si>
  <si>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</si>
  <si>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</si>
  <si>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</si>
  <si>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</si>
  <si>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</si>
  <si>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</si>
  <si>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</si>
  <si>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</si>
  <si>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</si>
  <si>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</si>
  <si>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</si>
  <si>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</si>
  <si>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</si>
  <si>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</si>
  <si>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</si>
  <si>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</si>
  <si>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</si>
  <si>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</si>
  <si>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</si>
  <si>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</si>
  <si>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</si>
  <si>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</si>
  <si>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</si>
  <si>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</si>
  <si>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</si>
  <si>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</si>
  <si>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</si>
  <si>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</si>
  <si>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</si>
  <si>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</si>
  <si>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</si>
  <si>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</si>
  <si>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</si>
  <si>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</si>
  <si>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</si>
  <si>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</si>
  <si>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</si>
  <si>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</si>
  <si>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</si>
  <si>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</si>
  <si>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</si>
  <si>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</si>
  <si>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</si>
  <si>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</si>
  <si>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</si>
  <si>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</si>
  <si>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</si>
  <si>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</si>
  <si>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</si>
  <si>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</si>
  <si>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</si>
  <si>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</si>
  <si>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</si>
  <si>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</si>
  <si>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</si>
  <si>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</si>
  <si>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</si>
  <si>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</si>
  <si>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</si>
  <si>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</si>
  <si>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</si>
  <si>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</si>
  <si>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</si>
  <si>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</si>
  <si>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</si>
  <si>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</si>
  <si>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</si>
  <si>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</si>
  <si>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</si>
  <si>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</si>
  <si>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</si>
  <si>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</si>
  <si>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</si>
  <si>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</si>
  <si>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</si>
  <si>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</si>
  <si>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</si>
  <si>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</si>
  <si>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</si>
  <si>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</si>
  <si>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</si>
  <si>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</si>
  <si>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</si>
  <si>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</si>
  <si>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</si>
  <si>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</si>
  <si>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</si>
  <si>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</si>
  <si>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</si>
  <si>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</si>
  <si>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</si>
  <si>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</si>
  <si>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</si>
  <si>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</si>
  <si>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</si>
  <si>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</si>
  <si>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</si>
  <si>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</si>
  <si>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</si>
  <si>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</si>
  <si>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</si>
  <si>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</si>
  <si>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</si>
  <si>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</si>
  <si>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</si>
  <si>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</si>
  <si>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</si>
  <si>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</si>
  <si>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</si>
  <si>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</si>
  <si>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</si>
  <si>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</si>
  <si>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</si>
  <si>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</si>
  <si>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</si>
  <si>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</si>
  <si>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</si>
  <si>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</si>
  <si>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</si>
  <si>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</si>
  <si>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</si>
  <si>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</si>
  <si>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</si>
  <si>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</si>
  <si>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</si>
  <si>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</si>
  <si>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</si>
  <si>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</si>
  <si>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</si>
  <si>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</si>
  <si>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</si>
  <si>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</si>
  <si>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</si>
  <si>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</si>
  <si>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</si>
  <si>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</si>
  <si>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</si>
  <si>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</si>
  <si>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</si>
  <si>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</si>
  <si>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</si>
  <si>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</si>
  <si>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</si>
  <si>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</si>
  <si>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</si>
  <si>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</si>
  <si>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</si>
  <si>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</si>
  <si>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</si>
  <si>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</si>
  <si>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</si>
  <si>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</si>
  <si>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</si>
  <si>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</si>
  <si>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</si>
  <si>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</si>
  <si>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</si>
  <si>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</si>
  <si>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</si>
  <si>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</si>
  <si>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</si>
  <si>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</si>
  <si>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</si>
  <si>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</si>
  <si>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</si>
  <si>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</si>
  <si>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</si>
  <si>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</si>
  <si>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</si>
  <si>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</si>
  <si>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</si>
  <si>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</si>
  <si>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</si>
  <si>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</si>
  <si>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</si>
  <si>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</si>
  <si>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</si>
  <si>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</si>
  <si>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</si>
  <si>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</si>
  <si>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</si>
  <si>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</si>
  <si>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</si>
  <si>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</si>
  <si>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</si>
  <si>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</si>
  <si>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</si>
  <si>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</si>
  <si>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</si>
  <si>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</si>
  <si>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</si>
  <si>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</si>
  <si>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</si>
  <si>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атп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</si>
  <si>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</si>
  <si>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34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</si>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</sst>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3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58">
          <cell r="P58">
            <v>26435.448000000004</v>
          </cell>
          <cell r="U58">
            <v>29994.066000000003</v>
          </cell>
          <cell r="AB5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EB38">
            <v>0.062214</v>
          </cell>
        </row>
        <row r="39">
          <cell r="EB39">
            <v>0.277293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D4">
            <v>4048.2000000000003</v>
          </cell>
        </row>
        <row r="38">
          <cell r="EB38">
            <v>0.062214</v>
          </cell>
        </row>
        <row r="42">
          <cell r="EB42">
            <v>0.081619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5013.55</v>
          </cell>
        </row>
        <row r="24">
          <cell r="D24">
            <v>-160225.59579919995</v>
          </cell>
        </row>
        <row r="25">
          <cell r="D25">
            <v>105075.63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EB6">
            <v>0.020816</v>
          </cell>
        </row>
        <row r="34">
          <cell r="EB34">
            <v>0.288607</v>
          </cell>
        </row>
        <row r="46">
          <cell r="EB46">
            <v>0.159</v>
          </cell>
        </row>
        <row r="47">
          <cell r="EB47">
            <v>0.301</v>
          </cell>
        </row>
        <row r="48">
          <cell r="EB48">
            <v>0.077</v>
          </cell>
        </row>
        <row r="49">
          <cell r="EB49">
            <v>0.158</v>
          </cell>
        </row>
        <row r="50">
          <cell r="EB50">
            <v>0.041</v>
          </cell>
        </row>
        <row r="51">
          <cell r="EB51">
            <v>0.216</v>
          </cell>
        </row>
        <row r="52">
          <cell r="EB52">
            <v>0.044</v>
          </cell>
        </row>
        <row r="53">
          <cell r="EB53">
            <v>0.034</v>
          </cell>
        </row>
        <row r="55">
          <cell r="EB55">
            <v>0.268</v>
          </cell>
        </row>
        <row r="56">
          <cell r="EB56">
            <v>0.642</v>
          </cell>
        </row>
        <row r="57">
          <cell r="EB57">
            <v>0.057</v>
          </cell>
        </row>
        <row r="58">
          <cell r="EB58">
            <v>0.024</v>
          </cell>
        </row>
        <row r="59">
          <cell r="EB59">
            <v>0.284</v>
          </cell>
        </row>
        <row r="60">
          <cell r="EB60">
            <v>0.012</v>
          </cell>
        </row>
        <row r="123">
          <cell r="ED123">
            <v>241885.53216</v>
          </cell>
        </row>
        <row r="124">
          <cell r="ED124">
            <v>252019.6407888001</v>
          </cell>
        </row>
        <row r="125">
          <cell r="ED125">
            <v>62489.518079999994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X12" sqref="X12"/>
    </sheetView>
  </sheetViews>
  <sheetFormatPr defaultColWidth="9.140625" defaultRowHeight="15"/>
  <cols>
    <col min="1" max="1" width="9.140625" style="22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18.140625" style="15" hidden="1" customWidth="1"/>
    <col min="8" max="16" width="9.140625" style="15" hidden="1" customWidth="1"/>
    <col min="17" max="22" width="9.140625" style="15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3" t="s">
        <v>367</v>
      </c>
      <c r="B2" s="23"/>
      <c r="C2" s="23"/>
      <c r="D2" s="23"/>
      <c r="E2" s="2">
        <v>4249.6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18" t="s">
        <v>103</v>
      </c>
      <c r="B8" s="18"/>
      <c r="C8" s="18"/>
      <c r="D8" s="18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5013.55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-160225.59579919995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105075.63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556394.6910288001</v>
      </c>
    </row>
    <row r="13" spans="1:4" ht="15.75">
      <c r="A13" s="7" t="s">
        <v>94</v>
      </c>
      <c r="B13" s="24" t="s">
        <v>79</v>
      </c>
      <c r="C13" s="1" t="s">
        <v>73</v>
      </c>
      <c r="D13" s="8">
        <f>'[5]ГУК 2019'!$ED$124</f>
        <v>252019.6407888001</v>
      </c>
    </row>
    <row r="14" spans="1:4" ht="15.75">
      <c r="A14" s="7" t="s">
        <v>95</v>
      </c>
      <c r="B14" s="24" t="s">
        <v>80</v>
      </c>
      <c r="C14" s="1" t="s">
        <v>73</v>
      </c>
      <c r="D14" s="8">
        <f>'[5]ГУК 2019'!$ED$123</f>
        <v>241885.53216</v>
      </c>
    </row>
    <row r="15" spans="1:4" ht="15.75">
      <c r="A15" s="7" t="s">
        <v>96</v>
      </c>
      <c r="B15" s="24" t="s">
        <v>81</v>
      </c>
      <c r="C15" s="1" t="s">
        <v>73</v>
      </c>
      <c r="D15" s="19">
        <f>'[5]ГУК 2019'!$ED$125</f>
        <v>62489.518079999994</v>
      </c>
    </row>
    <row r="16" spans="1:5" ht="15.75">
      <c r="A16" s="24" t="s">
        <v>82</v>
      </c>
      <c r="B16" s="24" t="s">
        <v>83</v>
      </c>
      <c r="C16" s="24" t="s">
        <v>73</v>
      </c>
      <c r="D16" s="25">
        <f>D17</f>
        <v>526105.7310288001</v>
      </c>
      <c r="E16" s="2">
        <v>356113.15</v>
      </c>
    </row>
    <row r="17" spans="1:4" ht="31.5">
      <c r="A17" s="24" t="s">
        <v>59</v>
      </c>
      <c r="B17" s="24" t="s">
        <v>97</v>
      </c>
      <c r="C17" s="24" t="s">
        <v>73</v>
      </c>
      <c r="D17" s="25">
        <f>D12-D25+D246+D262</f>
        <v>526105.7310288001</v>
      </c>
    </row>
    <row r="18" spans="1:4" ht="31.5">
      <c r="A18" s="24" t="s">
        <v>84</v>
      </c>
      <c r="B18" s="24" t="s">
        <v>98</v>
      </c>
      <c r="C18" s="24" t="s">
        <v>73</v>
      </c>
      <c r="D18" s="24">
        <v>0</v>
      </c>
    </row>
    <row r="19" spans="1:4" ht="15.75">
      <c r="A19" s="24" t="s">
        <v>60</v>
      </c>
      <c r="B19" s="24" t="s">
        <v>85</v>
      </c>
      <c r="C19" s="24" t="s">
        <v>73</v>
      </c>
      <c r="D19" s="24">
        <v>0</v>
      </c>
    </row>
    <row r="20" spans="1:4" ht="15.75">
      <c r="A20" s="24" t="s">
        <v>61</v>
      </c>
      <c r="B20" s="24" t="s">
        <v>86</v>
      </c>
      <c r="C20" s="24" t="s">
        <v>73</v>
      </c>
      <c r="D20" s="24">
        <v>0</v>
      </c>
    </row>
    <row r="21" spans="1:4" ht="15.75">
      <c r="A21" s="24" t="s">
        <v>87</v>
      </c>
      <c r="B21" s="24" t="s">
        <v>88</v>
      </c>
      <c r="C21" s="24" t="s">
        <v>73</v>
      </c>
      <c r="D21" s="24">
        <v>0</v>
      </c>
    </row>
    <row r="22" spans="1:4" ht="15.75">
      <c r="A22" s="24" t="s">
        <v>89</v>
      </c>
      <c r="B22" s="24" t="s">
        <v>90</v>
      </c>
      <c r="C22" s="24" t="s">
        <v>73</v>
      </c>
      <c r="D22" s="25">
        <f>D16+D10+D9</f>
        <v>370893.6852296002</v>
      </c>
    </row>
    <row r="23" spans="1:4" ht="15.75">
      <c r="A23" s="24" t="s">
        <v>91</v>
      </c>
      <c r="B23" s="24" t="s">
        <v>99</v>
      </c>
      <c r="C23" s="24" t="s">
        <v>73</v>
      </c>
      <c r="D23" s="25">
        <v>2407.55</v>
      </c>
    </row>
    <row r="24" spans="1:4" ht="15.75">
      <c r="A24" s="24" t="s">
        <v>92</v>
      </c>
      <c r="B24" s="24" t="s">
        <v>100</v>
      </c>
      <c r="C24" s="24" t="s">
        <v>73</v>
      </c>
      <c r="D24" s="25">
        <f>D22-D241</f>
        <v>-381.4042607998126</v>
      </c>
    </row>
    <row r="25" spans="1:4" ht="15.75">
      <c r="A25" s="24" t="s">
        <v>93</v>
      </c>
      <c r="B25" s="24" t="s">
        <v>101</v>
      </c>
      <c r="C25" s="24" t="s">
        <v>73</v>
      </c>
      <c r="D25" s="25">
        <v>120988.96</v>
      </c>
    </row>
    <row r="26" spans="1:4" ht="35.25" customHeight="1">
      <c r="A26" s="18" t="s">
        <v>102</v>
      </c>
      <c r="B26" s="18"/>
      <c r="C26" s="18"/>
      <c r="D26" s="18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29994.066000000003</v>
      </c>
      <c r="E28" s="2">
        <f>'[1]2018 Управл'!$U$58</f>
        <v>29994.066000000003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0">
        <f>E28/E2</f>
        <v>7.058091585090361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53109.43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2623.69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9">
        <f>E35/E2</f>
        <v>0.6173969314759036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1253.54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9">
        <f>E39/E2</f>
        <v>0.2949783509036144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13793.79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3.245903143825301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34540.36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9">
        <f>E47/E2</f>
        <v>8.127908509036144</v>
      </c>
    </row>
    <row r="51" spans="1:5" ht="47.25">
      <c r="A51" s="7" t="s">
        <v>332</v>
      </c>
      <c r="B51" s="1" t="s">
        <v>106</v>
      </c>
      <c r="C51" s="1" t="s">
        <v>67</v>
      </c>
      <c r="D51" s="19" t="s">
        <v>317</v>
      </c>
      <c r="E51" s="2">
        <v>373.31</v>
      </c>
    </row>
    <row r="52" spans="1:4" ht="15.75">
      <c r="A52" s="7" t="s">
        <v>333</v>
      </c>
      <c r="B52" s="1" t="s">
        <v>107</v>
      </c>
      <c r="C52" s="1" t="s">
        <v>67</v>
      </c>
      <c r="D52" s="19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9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9">
        <f>E51/E2</f>
        <v>0.08784591490963854</v>
      </c>
    </row>
    <row r="55" spans="1:5" ht="31.5">
      <c r="A55" s="7" t="s">
        <v>336</v>
      </c>
      <c r="B55" s="1" t="s">
        <v>106</v>
      </c>
      <c r="C55" s="1" t="s">
        <v>67</v>
      </c>
      <c r="D55" s="19" t="s">
        <v>316</v>
      </c>
      <c r="E55" s="2">
        <v>524.74</v>
      </c>
    </row>
    <row r="56" spans="1:4" ht="15.75">
      <c r="A56" s="7" t="s">
        <v>337</v>
      </c>
      <c r="B56" s="1" t="s">
        <v>107</v>
      </c>
      <c r="C56" s="1" t="s">
        <v>67</v>
      </c>
      <c r="D56" s="19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9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9">
        <f>E55/E2</f>
        <v>0.12347985692771084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26435.448000000004</v>
      </c>
      <c r="E60" s="2">
        <f>'[1]2018 Управл'!$P$58</f>
        <v>26435.448000000004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0">
        <f>E60/E2</f>
        <v>6.220690888554217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15.7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59538.26</v>
      </c>
      <c r="E72" s="2">
        <v>59538.26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20">
        <f>E72/E2</f>
        <v>14.010320971385541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12218.86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12218.86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20">
        <f>E79/E2</f>
        <v>2.875296498493976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4063.52+3793.13</f>
        <v>7856.65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8">
        <f>E83</f>
        <v>7856.65</v>
      </c>
      <c r="F84" s="15">
        <v>64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20">
        <f>E83/F84</f>
        <v>122.76015625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95.15</v>
      </c>
      <c r="F90" s="1">
        <v>176.2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17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17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20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95.15</v>
      </c>
      <c r="F95" s="1">
        <f>F90</f>
        <v>176.2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20">
        <f>E95/F95</f>
        <v>0.540011350737798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125363.57248319998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2345.7792000000004</v>
      </c>
      <c r="F101" s="15">
        <f>('[5]ГУК 2019'!$EB$53+'[5]ГУК 2019'!$EB$60)*12*E2</f>
        <v>2345.7792000000004</v>
      </c>
      <c r="G101" s="2">
        <v>1741.84</v>
      </c>
    </row>
    <row r="102" spans="1:7" ht="15.75">
      <c r="A102" s="7" t="s">
        <v>175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176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177</v>
      </c>
      <c r="B104" s="1" t="s">
        <v>108</v>
      </c>
      <c r="C104" s="1" t="s">
        <v>73</v>
      </c>
      <c r="D104" s="20">
        <f>E101/E2</f>
        <v>0.552</v>
      </c>
      <c r="G104" s="2"/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8108.236800000001</v>
      </c>
      <c r="F105" s="15">
        <f>'[5]ГУК 2019'!$EB$46*12*E2</f>
        <v>8108.236800000001</v>
      </c>
      <c r="G105" s="2">
        <v>5793.98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20">
        <f>E105/E2</f>
        <v>1.908</v>
      </c>
    </row>
    <row r="109" spans="1:6" ht="31.5">
      <c r="A109" s="7"/>
      <c r="B109" s="1" t="s">
        <v>106</v>
      </c>
      <c r="C109" s="1" t="s">
        <v>67</v>
      </c>
      <c r="D109" s="20" t="s">
        <v>366</v>
      </c>
      <c r="E109" s="2">
        <v>2924.28</v>
      </c>
      <c r="F109" s="15">
        <f>'[5]ГУК 2019'!$EB$50*12*E2</f>
        <v>2090.8032000000003</v>
      </c>
    </row>
    <row r="110" spans="1:4" ht="15.75">
      <c r="A110" s="7"/>
      <c r="B110" s="1" t="s">
        <v>107</v>
      </c>
      <c r="C110" s="1" t="s">
        <v>67</v>
      </c>
      <c r="D110" s="20" t="s">
        <v>24</v>
      </c>
    </row>
    <row r="111" spans="1:4" ht="15.75">
      <c r="A111" s="7"/>
      <c r="B111" s="1" t="s">
        <v>64</v>
      </c>
      <c r="C111" s="1" t="s">
        <v>67</v>
      </c>
      <c r="D111" s="20" t="s">
        <v>10</v>
      </c>
    </row>
    <row r="112" spans="1:4" ht="15.75">
      <c r="A112" s="7"/>
      <c r="B112" s="1" t="s">
        <v>108</v>
      </c>
      <c r="C112" s="1" t="s">
        <v>73</v>
      </c>
      <c r="D112" s="20">
        <f>E109/E2</f>
        <v>0.6881306475903615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3467.6736000000005</v>
      </c>
      <c r="F113" s="15">
        <f>('[5]ГУК 2019'!$EB$52+'[5]ГУК 2019'!$EB$58)*12*E2</f>
        <v>3467.6736000000005</v>
      </c>
      <c r="G113" s="2">
        <v>2780.38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20">
        <f>E113/E2</f>
        <v>0.8160000000000001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41978.25</v>
      </c>
      <c r="F117" s="15">
        <f>('[5]ГУК 2019'!$EB$48+'[5]ГУК 2019'!$EB$56)*12*E2</f>
        <v>36665.548800000004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20">
        <f>E117/E2</f>
        <v>9.878165003765059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29016.2688</v>
      </c>
      <c r="F121" s="15">
        <f>('[5]ГУК 2019'!$EB$47+'[5]ГУК 2019'!$EB$55)*12*E2</f>
        <v>29016.2688</v>
      </c>
      <c r="G121" s="2">
        <f>8774.78+16585.58</f>
        <v>25360.36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20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14482.636799999998</v>
      </c>
      <c r="F125" s="15">
        <f>'[5]ГУК 2019'!$EB$59*12*E2</f>
        <v>14482.636799999998</v>
      </c>
      <c r="G125" s="2">
        <v>13790.553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20">
        <f>E125/E2</f>
        <v>3.4079999999999995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11014.963200000002</v>
      </c>
      <c r="F129" s="15">
        <f>'[5]ГУК 2019'!$EB$51*12*E2</f>
        <v>11014.963200000002</v>
      </c>
      <c r="G129" s="2">
        <v>5000.39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20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8057.2416</v>
      </c>
      <c r="F133" s="15">
        <f>'[5]ГУК 2019'!$EB$49*12*E2</f>
        <v>8057.2416</v>
      </c>
      <c r="G133" s="2">
        <v>3652.11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20">
        <f>E133/E2</f>
        <v>1.896</v>
      </c>
    </row>
    <row r="137" spans="1:7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f>F137</f>
        <v>2906.7264000000005</v>
      </c>
      <c r="F137" s="15">
        <f>'[5]ГУК 2019'!$EB$57*12*E2</f>
        <v>2906.7264000000005</v>
      </c>
      <c r="G137" s="2">
        <v>1382.29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20">
        <f>E137/E2</f>
        <v>0.684</v>
      </c>
    </row>
    <row r="141" spans="1:5" ht="31.5">
      <c r="A141" s="7"/>
      <c r="B141" s="1" t="s">
        <v>106</v>
      </c>
      <c r="C141" s="1" t="s">
        <v>67</v>
      </c>
      <c r="D141" s="20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20" t="s">
        <v>31</v>
      </c>
    </row>
    <row r="143" spans="1:4" ht="15.75">
      <c r="A143" s="7"/>
      <c r="B143" s="1" t="s">
        <v>64</v>
      </c>
      <c r="C143" s="1" t="s">
        <v>67</v>
      </c>
      <c r="D143" s="20" t="s">
        <v>10</v>
      </c>
    </row>
    <row r="144" spans="1:4" ht="15.75">
      <c r="A144" s="7"/>
      <c r="B144" s="1" t="s">
        <v>108</v>
      </c>
      <c r="C144" s="1" t="s">
        <v>73</v>
      </c>
      <c r="D144" s="20">
        <f>E141/E2</f>
        <v>0</v>
      </c>
    </row>
    <row r="145" spans="1:7" ht="31.5">
      <c r="A145" s="7" t="s">
        <v>344</v>
      </c>
      <c r="B145" s="1" t="s">
        <v>106</v>
      </c>
      <c r="C145" s="1" t="s">
        <v>67</v>
      </c>
      <c r="D145" s="20" t="s">
        <v>324</v>
      </c>
      <c r="E145" s="2">
        <f>F145</f>
        <v>1061.5160832000001</v>
      </c>
      <c r="F145" s="15">
        <f>'[5]ГУК 2019'!$EB$6*12*E2</f>
        <v>1061.5160832000001</v>
      </c>
      <c r="G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20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20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20">
        <f>E145/E2</f>
        <v>0.24979200000000001</v>
      </c>
    </row>
    <row r="149" spans="1:5" ht="31.5">
      <c r="A149" s="7" t="s">
        <v>348</v>
      </c>
      <c r="B149" s="1" t="s">
        <v>106</v>
      </c>
      <c r="C149" s="1" t="s">
        <v>67</v>
      </c>
      <c r="D149" s="20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20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20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20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>
        <f>'[5]ГУК 2019'!$EB$34*12*E2</f>
        <v>14717.5716864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20">
        <f>E153/E2</f>
        <v>0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39881.8930072</v>
      </c>
    </row>
    <row r="159" spans="1:8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5">
        <v>1</v>
      </c>
      <c r="H159" s="15">
        <f>'[2]гук(2016)'!$EB$39*12*E2</f>
        <v>14140.611993600001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20">
        <f>E159/F159</f>
        <v>2148.426</v>
      </c>
    </row>
    <row r="163" spans="1:8" ht="31.5">
      <c r="A163" s="7"/>
      <c r="B163" s="1" t="s">
        <v>106</v>
      </c>
      <c r="C163" s="1" t="s">
        <v>67</v>
      </c>
      <c r="D163" s="1" t="s">
        <v>363</v>
      </c>
      <c r="E163" s="2">
        <f>('[3]гук(2016)'!$EB$38+'[3]гук(2016)'!$EB$42)*12*'[3]гук(2016)'!$ED$4</f>
        <v>6987.1770072</v>
      </c>
      <c r="F163" s="15">
        <v>1</v>
      </c>
      <c r="G163" s="15" t="s">
        <v>365</v>
      </c>
      <c r="H163" s="15">
        <f>'[2]гук(2016)'!$EB$38*12*E2</f>
        <v>3172.6153728000004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20">
        <f>E163/F163</f>
        <v>6987.1770072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659.34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20">
        <f>E167/E2</f>
        <v>0.15515342620481928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20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11167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20">
        <f>E175/E2</f>
        <v>2.6277767319277108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1870.98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20">
        <f>E179/E2</f>
        <v>0.4402720256024096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944.16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20">
        <f>E183/E2</f>
        <v>0.22217620481927708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5" t="s">
        <v>319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5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20">
        <f>E187/E2</f>
        <v>1.320536050451807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5666.34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20">
        <f>E191/E2</f>
        <v>1.3333819653614456</v>
      </c>
    </row>
    <row r="195" spans="1:5" ht="31.5">
      <c r="A195" s="7"/>
      <c r="B195" s="1" t="s">
        <v>106</v>
      </c>
      <c r="C195" s="1" t="s">
        <v>67</v>
      </c>
      <c r="D195" s="20" t="s">
        <v>361</v>
      </c>
      <c r="E195" s="2">
        <v>4826.72</v>
      </c>
    </row>
    <row r="196" spans="1:4" ht="15.75">
      <c r="A196" s="7"/>
      <c r="B196" s="1" t="s">
        <v>107</v>
      </c>
      <c r="C196" s="1" t="s">
        <v>67</v>
      </c>
      <c r="D196" s="20" t="s">
        <v>24</v>
      </c>
    </row>
    <row r="197" spans="1:4" ht="15.75">
      <c r="A197" s="7"/>
      <c r="B197" s="1" t="s">
        <v>64</v>
      </c>
      <c r="C197" s="1" t="s">
        <v>67</v>
      </c>
      <c r="D197" s="20" t="s">
        <v>10</v>
      </c>
    </row>
    <row r="198" spans="1:4" ht="15.75">
      <c r="A198" s="7"/>
      <c r="B198" s="1" t="s">
        <v>108</v>
      </c>
      <c r="C198" s="1" t="s">
        <v>73</v>
      </c>
      <c r="D198" s="20">
        <f>E195/E2</f>
        <v>1.1358057228915663</v>
      </c>
    </row>
    <row r="199" spans="1:4" ht="47.25">
      <c r="A199" s="16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16781.76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20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8519.83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21">
        <f>E209/E2</f>
        <v>2.0048545745481925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325</v>
      </c>
      <c r="E217" s="2">
        <v>6361.49</v>
      </c>
      <c r="F217" s="15" t="s">
        <v>362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20">
        <f>E217/E2</f>
        <v>1.496962067018072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20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20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20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1900.44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20">
        <f>E233/E2</f>
        <v>0.4472044427710843</v>
      </c>
    </row>
    <row r="237" spans="1:6" ht="31.5">
      <c r="A237" s="7" t="s">
        <v>356</v>
      </c>
      <c r="B237" s="1" t="s">
        <v>106</v>
      </c>
      <c r="C237" s="1" t="s">
        <v>67</v>
      </c>
      <c r="D237" s="1" t="s">
        <v>53</v>
      </c>
      <c r="E237" s="2">
        <v>0</v>
      </c>
      <c r="F237" s="15" t="s">
        <v>320</v>
      </c>
    </row>
    <row r="238" spans="1:4" ht="15.75">
      <c r="A238" s="7" t="s">
        <v>357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358</v>
      </c>
      <c r="B239" s="1" t="s">
        <v>64</v>
      </c>
      <c r="C239" s="1" t="s">
        <v>67</v>
      </c>
      <c r="D239" s="1" t="s">
        <v>312</v>
      </c>
    </row>
    <row r="240" spans="1:4" ht="15.75">
      <c r="A240" s="7" t="s">
        <v>359</v>
      </c>
      <c r="B240" s="1" t="s">
        <v>108</v>
      </c>
      <c r="C240" s="1" t="s">
        <v>73</v>
      </c>
      <c r="D240" s="20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371275.0894904</v>
      </c>
    </row>
    <row r="242" spans="1:4" ht="15.75">
      <c r="A242" s="18" t="s">
        <v>280</v>
      </c>
      <c r="B242" s="18"/>
      <c r="C242" s="18"/>
      <c r="D242" s="18"/>
    </row>
    <row r="243" spans="1:4" ht="15.75">
      <c r="A243" s="7" t="s">
        <v>281</v>
      </c>
      <c r="B243" s="1" t="s">
        <v>282</v>
      </c>
      <c r="C243" s="1" t="s">
        <v>283</v>
      </c>
      <c r="D243" s="26">
        <v>7</v>
      </c>
    </row>
    <row r="244" spans="1:4" ht="15.75">
      <c r="A244" s="7" t="s">
        <v>284</v>
      </c>
      <c r="B244" s="1" t="s">
        <v>285</v>
      </c>
      <c r="C244" s="1" t="s">
        <v>283</v>
      </c>
      <c r="D244" s="26">
        <f>'[1]2018 Управл'!$AB$58</f>
        <v>4</v>
      </c>
    </row>
    <row r="245" spans="1:4" ht="15.75">
      <c r="A245" s="7" t="s">
        <v>286</v>
      </c>
      <c r="B245" s="1" t="s">
        <v>287</v>
      </c>
      <c r="C245" s="1" t="s">
        <v>283</v>
      </c>
      <c r="D245" s="1">
        <v>3</v>
      </c>
    </row>
    <row r="246" spans="1:4" ht="15.75">
      <c r="A246" s="7" t="s">
        <v>288</v>
      </c>
      <c r="B246" s="1" t="s">
        <v>289</v>
      </c>
      <c r="C246" s="1" t="s">
        <v>73</v>
      </c>
      <c r="D246" s="19">
        <v>0</v>
      </c>
    </row>
    <row r="247" spans="1:4" ht="15.75">
      <c r="A247" s="18" t="s">
        <v>290</v>
      </c>
      <c r="B247" s="18"/>
      <c r="C247" s="18"/>
      <c r="D247" s="18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18" t="s">
        <v>298</v>
      </c>
      <c r="B254" s="18"/>
      <c r="C254" s="18"/>
      <c r="D254" s="18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18" t="s">
        <v>304</v>
      </c>
      <c r="B259" s="18"/>
      <c r="C259" s="18"/>
      <c r="D259" s="18"/>
    </row>
    <row r="260" spans="1:4" ht="15.75">
      <c r="A260" s="7" t="s">
        <v>305</v>
      </c>
      <c r="B260" s="1" t="s">
        <v>306</v>
      </c>
      <c r="C260" s="1" t="s">
        <v>283</v>
      </c>
      <c r="D260" s="1">
        <v>24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90700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2017-04-03T08:42:44Z</cp:lastPrinted>
  <dcterms:created xsi:type="dcterms:W3CDTF">2010-07-19T21:32:50Z</dcterms:created>
  <dcterms:modified xsi:type="dcterms:W3CDTF">2020-03-24T10:17:33Z</dcterms:modified>
  <cp:category/>
  <cp:version/>
  <cp:contentType/>
  <cp:contentStatus/>
</cp:coreProperties>
</file>