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<sst xmlns="http://schemas.openxmlformats.org/spreadsheetml/2006/main" count="937" uniqueCount="370">
  <si>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</si>
  <si>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</si>
  <si>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</si>
  <si>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</si>
  <si>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</si>
  <si>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</si>
  <si>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</si>
  <si>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</si>
  <si>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</si>
  <si>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</si>
  <si>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</si>
  <si>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</si>
  <si>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</si>
  <si>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</si>
  <si>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</si>
  <si>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</si>
  <si>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</si>
  <si>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</si>
  <si>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</si>
  <si>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</si>
  <si>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</si>
  <si>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</si>
  <si>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</si>
  <si>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</si>
  <si>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</si>
  <si>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</si>
  <si>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</si>
  <si>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</si>
  <si>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</si>
  <si>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</si>
  <si>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</si>
  <si>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</si>
  <si>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</si>
  <si>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</si>
  <si>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</si>
  <si>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</si>
  <si>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</si>
  <si>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</si>
  <si>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</si>
  <si>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</si>
  <si>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</si>
  <si>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</si>
  <si>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</si>
  <si>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</si>
  <si>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</si>
  <si>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</si>
  <si>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</si>
  <si>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</si>
  <si>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</si>
  <si>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</si>
  <si>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</si>
  <si>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</si>
  <si>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</si>
  <si>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</si>
  <si>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</si>
  <si>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</si>
  <si>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</si>
  <si>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</si>
  <si>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</si>
  <si>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</si>
  <si>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</si>
  <si>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</si>
  <si>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</si>
  <si>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</si>
  <si>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</si>
  <si>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</si>
  <si>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</si>
  <si>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</si>
  <si>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</si>
  <si>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</si>
  <si>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</si>
  <si>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</si>
  <si>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</si>
  <si>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</si>
  <si>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</si>
  <si>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</si>
  <si>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</si>
  <si>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</si>
  <si>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</si>
  <si>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</si>
  <si>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</si>
  <si>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</si>
  <si>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</si>
  <si>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</si>
  <si>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</si>
  <si>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</si>
  <si>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</si>
  <si>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</si>
  <si>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</si>
  <si>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</si>
  <si>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</si>
  <si>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</si>
  <si>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</si>
  <si>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</si>
  <si>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</si>
  <si>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</si>
  <si>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</si>
  <si>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</si>
  <si>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</si>
  <si>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</si>
  <si>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</si>
  <si>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</si>
  <si>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</si>
  <si>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</si>
  <si>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</si>
  <si>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</si>
  <si>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</si>
  <si>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</si>
  <si>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</si>
  <si>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</si>
  <si>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</si>
  <si>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</si>
  <si>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</si>
  <si>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</si>
  <si>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</si>
  <si>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</si>
  <si>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</si>
  <si>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</si>
  <si>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</si>
  <si>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</si>
  <si>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</si>
  <si>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</si>
  <si>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</si>
  <si>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</si>
  <si>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</si>
  <si>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</si>
  <si>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</si>
  <si>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</si>
  <si>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</si>
  <si>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</si>
  <si>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</si>
  <si>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</si>
  <si>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</si>
  <si>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</si>
  <si>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</si>
  <si>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</si>
  <si>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</si>
  <si>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</si>
  <si>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</si>
  <si>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</si>
  <si>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</si>
  <si>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</si>
  <si>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</si>
  <si>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</si>
  <si>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</si>
  <si>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</si>
  <si>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</si>
  <si>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</si>
  <si>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</si>
  <si>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</si>
  <si>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</si>
  <si>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</si>
  <si>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</si>
  <si>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</si>
  <si>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</si>
  <si>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</si>
  <si>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</si>
  <si>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</si>
  <si>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</si>
  <si>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</si>
  <si>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</si>
  <si>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</si>
  <si>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</si>
  <si>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</si>
  <si>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</si>
  <si>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</si>
  <si>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</si>
  <si>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</si>
  <si>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</si>
  <si>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</si>
  <si>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</si>
  <si>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</si>
  <si>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</si>
  <si>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</si>
  <si>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</si>
  <si>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</si>
  <si>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</si>
  <si>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</si>
  <si>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</si>
  <si>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</si>
  <si>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</si>
  <si>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</si>
  <si>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</si>
  <si>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</si>
  <si>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</si>
  <si>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</si>
  <si>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</si>
  <si>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</si>
  <si>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</si>
  <si>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</si>
  <si>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</si>
  <si>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</si>
  <si>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</si>
  <si>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</si>
  <si>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</si>
  <si>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</si>
  <si>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</si>
  <si>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</si>
  <si>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</si>
  <si>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</si>
  <si>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</si>
  <si>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</si>
  <si>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</si>
  <si>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</si>
  <si>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</si>
  <si>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</si>
  <si>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</si>
  <si>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</si>
  <si>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</si>
  <si>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</si>
  <si>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</si>
  <si>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</si>
  <si>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</si>
  <si>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</si>
  <si>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</si>
  <si>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</si>
  <si>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</si>
  <si>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</si>
  <si>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</si>
  <si>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</si>
  <si>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</si>
  <si>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</si>
  <si>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</si>
  <si>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</si>
  <si>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</si>
  <si>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</si>
  <si>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</si>
  <si>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</si>
  <si>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</si>
  <si>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</si>
  <si>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</si>
  <si>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</si>
  <si>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</si>
  <si>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</si>
  <si>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</si>
  <si>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</si>
  <si>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</si>
  <si>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</si>
  <si>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</si>
  <si>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</si>
  <si>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</si>
  <si>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</si>
  <si>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</si>
  <si>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</si>
  <si>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</si>
  <si>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</si>
  <si>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</si>
  <si>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</si>
  <si>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</si>
  <si>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</si>
  <si>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</si>
  <si>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</si>
  <si>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</si>
  <si>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</si>
  <si>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</si>
  <si>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</si>
  <si>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</si>
  <si>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</si>
  <si>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</si>
  <si>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</si>
  <si>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</si>
  <si>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</si>
  <si>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</si>
  <si>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</si>
  <si>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</si>
  <si>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</si>
  <si>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</si>
  <si>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</si>
  <si>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</si>
  <si>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</si>
  <si>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</si>
  <si>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</si>
  <si>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</si>
  <si>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</si>
  <si>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</si>
  <si>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</si>
  <si>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</si>
  <si>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</si>
  <si>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</si>
  <si>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</si>
  <si>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</si>
  <si>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</si>
  <si>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</si>
  <si>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</si>
  <si>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</si>
  <si>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</si>
  <si>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</si>
  <si>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</si>
  <si>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</si>
  <si>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</si>
  <si>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</si>
  <si>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</si>
  <si>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</si>
  <si>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</si>
  <si>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</si>
  <si>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</si>
  <si>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</si>
  <si>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</si>
  <si>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</si>
  <si>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</si>
  <si>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</si>
  <si>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</si>
  <si>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</si>
  <si>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</si>
  <si>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</si>
  <si>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</si>
  <si>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</si>
  <si>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</si>
  <si>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</si>
  <si>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</si>
  <si>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</si>
  <si>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</si>
  <si>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</si>
  <si>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</si>
  <si>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</si>
  <si>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</si>
  <si>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</si>
  <si>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</si>
  <si>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</si>
  <si>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</si>
  <si>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</si>
  <si>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</si>
  <si>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</si>
  <si>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</si>
  <si>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</si>
  <si>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</si>
  <si>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</si>
  <si>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</si>
  <si>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</si>
  <si>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</si>
  <si>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</si>
  <si>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</si>
  <si>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</si>
  <si>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</si>
  <si>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</si>
  <si>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</si>
  <si>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</si>
  <si>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</si>
  <si>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</si>
  <si>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</si>
  <si>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</si>
  <si>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</si>
  <si>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</si>
  <si>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</si>
  <si>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</si>
  <si>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</si>
  <si>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</si>
  <si>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</si>
  <si>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</si>
  <si>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</si>
  <si>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</si>
  <si>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</si>
  <si>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</si>
  <si>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</si>
  <si>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</si>
  <si>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</si>
  <si>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</si>
  <si>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</si>
  <si>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</si>
  <si>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</si>
  <si>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</si>
  <si>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</si>
  <si>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</si>
  <si>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</si>
  <si>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</si>
  <si>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</si>
  <si>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2019 год по дому № 3  ул. Желябова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</si>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</sst>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6;&#1077;&#1083;&#1103;&#1073;&#1086;&#1074;&#1072;,%20&#1076;.%203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2">
          <cell r="P32">
            <v>24856.415999999997</v>
          </cell>
          <cell r="U32">
            <v>28202.472</v>
          </cell>
          <cell r="AA3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N38">
            <v>0.104046</v>
          </cell>
        </row>
        <row r="39">
          <cell r="EN39">
            <v>0.074069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N4">
            <v>3400.9</v>
          </cell>
        </row>
        <row r="38">
          <cell r="EN38">
            <v>0.104046</v>
          </cell>
        </row>
        <row r="42">
          <cell r="EN42">
            <v>0.128218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756.75</v>
          </cell>
        </row>
        <row r="24">
          <cell r="D24">
            <v>-222832.75222759994</v>
          </cell>
        </row>
        <row r="25">
          <cell r="D25">
            <v>79875.08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N123">
            <v>183045.33475440004</v>
          </cell>
        </row>
        <row r="124">
          <cell r="EN124">
            <v>214936.11819840013</v>
          </cell>
        </row>
        <row r="125">
          <cell r="EN125">
            <v>50009.55432000001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3" width="9.140625" style="16" hidden="1" customWidth="1"/>
    <col min="14" max="17" width="0" style="16" hidden="1" customWidth="1"/>
    <col min="18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366</v>
      </c>
      <c r="B2" s="25"/>
      <c r="C2" s="25"/>
      <c r="D2" s="25"/>
      <c r="E2" s="2">
        <v>3400.9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369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756.75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-222832.75222759994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79875.08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447991.0072728002</v>
      </c>
    </row>
    <row r="13" spans="1:4" ht="15.75">
      <c r="A13" s="7" t="s">
        <v>94</v>
      </c>
      <c r="B13" s="20" t="s">
        <v>79</v>
      </c>
      <c r="C13" s="1" t="s">
        <v>73</v>
      </c>
      <c r="D13" s="18">
        <f>'[5]ГУК 2019'!$EN$124</f>
        <v>214936.11819840013</v>
      </c>
    </row>
    <row r="14" spans="1:4" ht="15.75">
      <c r="A14" s="7" t="s">
        <v>95</v>
      </c>
      <c r="B14" s="20" t="s">
        <v>80</v>
      </c>
      <c r="C14" s="1" t="s">
        <v>73</v>
      </c>
      <c r="D14" s="18">
        <f>'[5]ГУК 2019'!$EN$123</f>
        <v>183045.33475440004</v>
      </c>
    </row>
    <row r="15" spans="1:4" ht="15.75">
      <c r="A15" s="7" t="s">
        <v>96</v>
      </c>
      <c r="B15" s="20" t="s">
        <v>81</v>
      </c>
      <c r="C15" s="1" t="s">
        <v>73</v>
      </c>
      <c r="D15" s="18">
        <f>'[5]ГУК 2019'!$EN$125</f>
        <v>50009.55432000001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444096.1672728002</v>
      </c>
      <c r="E16" s="2">
        <v>329198.49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D12-D25+D254+D270</f>
        <v>444096.1672728002</v>
      </c>
    </row>
    <row r="18" spans="1:4" ht="31.5">
      <c r="A18" s="20" t="s">
        <v>84</v>
      </c>
      <c r="B18" s="20" t="s">
        <v>98</v>
      </c>
      <c r="C18" s="20" t="s">
        <v>73</v>
      </c>
      <c r="D18" s="20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0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0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0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222020.16504520024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0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D22-D249</f>
        <v>-302003.7126059998</v>
      </c>
    </row>
    <row r="25" spans="1:5" ht="15.75">
      <c r="A25" s="20" t="s">
        <v>93</v>
      </c>
      <c r="B25" s="20" t="s">
        <v>101</v>
      </c>
      <c r="C25" s="20" t="s">
        <v>73</v>
      </c>
      <c r="D25" s="21">
        <v>94274.66</v>
      </c>
      <c r="E25" s="2">
        <f>D12-(D16+D10)+D254-D24+D11</f>
        <v>606486.2048335997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28202.472</v>
      </c>
      <c r="E28" s="2">
        <f>'[1]2018 Управл'!$U$32</f>
        <v>28202.472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8.29264959275486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44267.49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2203.78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0.6479990590725985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1052.92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0.3096003998941457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11344.81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3.335825810814784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28911.66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8.501179099650093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313.56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0.09219912376135729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440.76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0.12960098797377165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24856.415999999997</v>
      </c>
      <c r="E60" s="2">
        <f>'[1]2018 Управл'!$P$32</f>
        <v>24856.415999999997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7.308775912258519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362</v>
      </c>
      <c r="E65" s="2">
        <v>25000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f>E65</f>
        <v>25000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8">
        <f>D66/E2</f>
        <v>7.3509953247669735</v>
      </c>
    </row>
    <row r="71" spans="1:22" s="6" customFormat="1" ht="15.7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50009.55</v>
      </c>
      <c r="E72" s="2">
        <v>50009.55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9">
        <f>E72/E2</f>
        <v>14.704798729748008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9905.95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9905.95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9">
        <f>E79/E2</f>
        <v>2.912743685495016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1354.5+905.19</f>
        <v>2259.69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2259.69</v>
      </c>
      <c r="F84" s="16">
        <v>56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9">
        <f>E83/F84</f>
        <v>40.35160714285714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601.56</v>
      </c>
      <c r="F90" s="1">
        <v>1114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3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9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601.56</v>
      </c>
      <c r="F95" s="1">
        <f>F90</f>
        <v>1114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9">
        <f>E95/F95</f>
        <v>0.5399999999999999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105971.98000000003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1428.38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9">
        <f>E101/E2</f>
        <v>0.420000588079626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4866.69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9">
        <f>E105/E2</f>
        <v>1.4310006174836072</v>
      </c>
    </row>
    <row r="109" spans="1:5" ht="31.5">
      <c r="A109" s="7"/>
      <c r="B109" s="1" t="s">
        <v>106</v>
      </c>
      <c r="C109" s="1" t="s">
        <v>67</v>
      </c>
      <c r="D109" s="9" t="s">
        <v>363</v>
      </c>
      <c r="E109" s="2">
        <v>2749.61</v>
      </c>
    </row>
    <row r="110" spans="1:4" ht="15.75">
      <c r="A110" s="7"/>
      <c r="B110" s="1" t="s">
        <v>107</v>
      </c>
      <c r="C110" s="1" t="s">
        <v>67</v>
      </c>
      <c r="D110" s="9" t="s">
        <v>24</v>
      </c>
    </row>
    <row r="111" spans="1:4" ht="15.75">
      <c r="A111" s="7"/>
      <c r="B111" s="1" t="s">
        <v>64</v>
      </c>
      <c r="C111" s="1" t="s">
        <v>67</v>
      </c>
      <c r="D111" s="9" t="s">
        <v>10</v>
      </c>
    </row>
    <row r="112" spans="1:4" ht="15.75">
      <c r="A112" s="7"/>
      <c r="B112" s="1" t="s">
        <v>108</v>
      </c>
      <c r="C112" s="1" t="s">
        <v>73</v>
      </c>
      <c r="D112" s="9">
        <f>E109/E2</f>
        <v>0.8084948101973007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2335.4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9">
        <f>E113/E2</f>
        <v>0.6867005792584316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33543.23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9">
        <f>E117/E2</f>
        <v>9.863045076303331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6992.46+13280.17</f>
        <v>20272.63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9">
        <f>E121/E2</f>
        <v>5.960960334029227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11583.47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9">
        <f>E125/E2</f>
        <v>3.4060013525831394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3780.1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9">
        <f>E129/E2</f>
        <v>1.1114998970860654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2760.85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9">
        <f>E133/E2</f>
        <v>0.811799817695316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1161.07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9">
        <f>E137/E2</f>
        <v>0.3414008056690876</v>
      </c>
    </row>
    <row r="141" spans="1:5" ht="31.5">
      <c r="A141" s="7"/>
      <c r="B141" s="1" t="s">
        <v>106</v>
      </c>
      <c r="C141" s="1" t="s">
        <v>67</v>
      </c>
      <c r="D141" s="9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9" t="s">
        <v>31</v>
      </c>
    </row>
    <row r="143" spans="1:4" ht="15.75">
      <c r="A143" s="7"/>
      <c r="B143" s="1" t="s">
        <v>64</v>
      </c>
      <c r="C143" s="1" t="s">
        <v>67</v>
      </c>
      <c r="D143" s="9" t="s">
        <v>10</v>
      </c>
    </row>
    <row r="144" spans="1:4" ht="15.75">
      <c r="A144" s="7"/>
      <c r="B144" s="1" t="s">
        <v>108</v>
      </c>
      <c r="C144" s="1" t="s">
        <v>73</v>
      </c>
      <c r="D144" s="9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9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9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9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9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21490.55</v>
      </c>
      <c r="F153" s="14"/>
      <c r="G153" s="15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9">
        <f>E153/E2</f>
        <v>6.319077303066835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E159+E163+E171+E175+E179+E183+E191+E195+E199+E203+E187</f>
        <v>67733.8096512</v>
      </c>
    </row>
    <row r="159" spans="1:6" ht="31.5" hidden="1">
      <c r="A159" s="7" t="s">
        <v>208</v>
      </c>
      <c r="B159" s="1" t="s">
        <v>106</v>
      </c>
      <c r="C159" s="1" t="s">
        <v>67</v>
      </c>
      <c r="D159" s="1" t="s">
        <v>39</v>
      </c>
      <c r="E159" s="2">
        <v>0</v>
      </c>
      <c r="F159" s="16">
        <v>1</v>
      </c>
    </row>
    <row r="160" spans="1:4" ht="15.75" hidden="1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 hidden="1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 hidden="1">
      <c r="A162" s="7" t="s">
        <v>211</v>
      </c>
      <c r="B162" s="1" t="s">
        <v>108</v>
      </c>
      <c r="C162" s="1" t="s">
        <v>73</v>
      </c>
      <c r="D162" s="9">
        <v>251.9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('[3]гук(2016)'!$EN$38+'[3]гук(2016)'!$EN$42)*12*'[3]гук(2016)'!$EN$4+5350.4</f>
        <v>14829.279651199999</v>
      </c>
      <c r="F163" s="16">
        <v>2</v>
      </c>
      <c r="G163" s="16">
        <f>'[2]гук(2016)'!$EN$38*12*E2</f>
        <v>4246.2004968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9">
        <f>E163/F163</f>
        <v>7414.639825599999</v>
      </c>
    </row>
    <row r="167" spans="1:7" ht="31.5">
      <c r="A167" s="7"/>
      <c r="B167" s="1" t="s">
        <v>106</v>
      </c>
      <c r="C167" s="1" t="s">
        <v>67</v>
      </c>
      <c r="D167" s="1" t="s">
        <v>39</v>
      </c>
      <c r="E167" s="2">
        <f>2148.426</f>
        <v>2148.426</v>
      </c>
      <c r="F167" s="16">
        <v>1</v>
      </c>
      <c r="G167" s="16">
        <f>'[2]гук(2016)'!$EN$39*12*E2</f>
        <v>3022.8151451999997</v>
      </c>
    </row>
    <row r="168" spans="1:4" ht="15.75">
      <c r="A168" s="7"/>
      <c r="B168" s="1" t="s">
        <v>107</v>
      </c>
      <c r="C168" s="1" t="s">
        <v>67</v>
      </c>
      <c r="D168" s="1" t="s">
        <v>40</v>
      </c>
    </row>
    <row r="169" spans="1:4" ht="15.75">
      <c r="A169" s="7"/>
      <c r="B169" s="1" t="s">
        <v>64</v>
      </c>
      <c r="C169" s="1" t="s">
        <v>67</v>
      </c>
      <c r="D169" s="1" t="s">
        <v>20</v>
      </c>
    </row>
    <row r="170" spans="1:4" ht="15.75">
      <c r="A170" s="7"/>
      <c r="B170" s="1" t="s">
        <v>108</v>
      </c>
      <c r="C170" s="1" t="s">
        <v>73</v>
      </c>
      <c r="D170" s="9">
        <f>E167/F167</f>
        <v>2148.426</v>
      </c>
    </row>
    <row r="171" spans="1:5" ht="31.5">
      <c r="A171" s="7" t="s">
        <v>212</v>
      </c>
      <c r="B171" s="1" t="s">
        <v>106</v>
      </c>
      <c r="C171" s="1" t="s">
        <v>67</v>
      </c>
      <c r="D171" s="1" t="s">
        <v>41</v>
      </c>
      <c r="E171" s="2">
        <v>7851.14</v>
      </c>
    </row>
    <row r="172" spans="1:4" ht="15.75">
      <c r="A172" s="7" t="s">
        <v>213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214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215</v>
      </c>
      <c r="B174" s="1" t="s">
        <v>108</v>
      </c>
      <c r="C174" s="1" t="s">
        <v>73</v>
      </c>
      <c r="D174" s="9">
        <f>E171/E2</f>
        <v>2.308547737363639</v>
      </c>
    </row>
    <row r="175" spans="1:5" ht="31.5">
      <c r="A175" s="7" t="s">
        <v>216</v>
      </c>
      <c r="B175" s="1" t="s">
        <v>106</v>
      </c>
      <c r="C175" s="1" t="s">
        <v>67</v>
      </c>
      <c r="D175" s="1" t="s">
        <v>42</v>
      </c>
      <c r="E175" s="2">
        <v>0</v>
      </c>
    </row>
    <row r="176" spans="1:4" ht="15.75">
      <c r="A176" s="7" t="s">
        <v>217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218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219</v>
      </c>
      <c r="B178" s="1" t="s">
        <v>108</v>
      </c>
      <c r="C178" s="1" t="s">
        <v>73</v>
      </c>
      <c r="D178" s="9">
        <f>E175/E2</f>
        <v>0</v>
      </c>
    </row>
    <row r="179" spans="1:5" ht="31.5">
      <c r="A179" s="7" t="s">
        <v>220</v>
      </c>
      <c r="B179" s="1" t="s">
        <v>106</v>
      </c>
      <c r="C179" s="1" t="s">
        <v>67</v>
      </c>
      <c r="D179" s="1" t="s">
        <v>43</v>
      </c>
      <c r="E179" s="2">
        <v>7938.25</v>
      </c>
    </row>
    <row r="180" spans="1:4" ht="15.75">
      <c r="A180" s="7" t="s">
        <v>221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222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223</v>
      </c>
      <c r="B182" s="1" t="s">
        <v>108</v>
      </c>
      <c r="C182" s="1" t="s">
        <v>73</v>
      </c>
      <c r="D182" s="9">
        <f>E179/E2</f>
        <v>2.334161545473257</v>
      </c>
    </row>
    <row r="183" spans="1:5" ht="31.5">
      <c r="A183" s="7" t="s">
        <v>224</v>
      </c>
      <c r="B183" s="1" t="s">
        <v>106</v>
      </c>
      <c r="C183" s="1" t="s">
        <v>67</v>
      </c>
      <c r="D183" s="1" t="s">
        <v>311</v>
      </c>
      <c r="E183" s="2">
        <v>1508.38</v>
      </c>
    </row>
    <row r="184" spans="1:4" ht="15.75">
      <c r="A184" s="7" t="s">
        <v>225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227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228</v>
      </c>
      <c r="B186" s="1" t="s">
        <v>108</v>
      </c>
      <c r="C186" s="1" t="s">
        <v>73</v>
      </c>
      <c r="D186" s="9">
        <f>E183/E2</f>
        <v>0.4435237731188803</v>
      </c>
    </row>
    <row r="187" spans="1:5" ht="33.75" customHeight="1">
      <c r="A187" s="7"/>
      <c r="B187" s="1"/>
      <c r="C187" s="1"/>
      <c r="D187" s="9" t="s">
        <v>365</v>
      </c>
      <c r="E187" s="2">
        <v>2265.76</v>
      </c>
    </row>
    <row r="188" spans="1:4" ht="15.75">
      <c r="A188" s="7"/>
      <c r="B188" s="1" t="s">
        <v>107</v>
      </c>
      <c r="C188" s="1" t="s">
        <v>67</v>
      </c>
      <c r="D188" s="1" t="s">
        <v>24</v>
      </c>
    </row>
    <row r="189" spans="1:4" ht="15.75">
      <c r="A189" s="7"/>
      <c r="B189" s="1" t="s">
        <v>64</v>
      </c>
      <c r="C189" s="1" t="s">
        <v>67</v>
      </c>
      <c r="D189" s="1" t="s">
        <v>10</v>
      </c>
    </row>
    <row r="190" spans="1:4" ht="15.75">
      <c r="A190" s="7"/>
      <c r="B190" s="1" t="s">
        <v>108</v>
      </c>
      <c r="C190" s="1" t="s">
        <v>73</v>
      </c>
      <c r="D190" s="9">
        <f>E187/E2</f>
        <v>0.6662236466817607</v>
      </c>
    </row>
    <row r="191" spans="1:6" ht="31.5">
      <c r="A191" s="7" t="s">
        <v>229</v>
      </c>
      <c r="B191" s="1" t="s">
        <v>106</v>
      </c>
      <c r="C191" s="1" t="s">
        <v>67</v>
      </c>
      <c r="D191" s="1" t="s">
        <v>44</v>
      </c>
      <c r="E191" s="2">
        <v>509.21</v>
      </c>
      <c r="F191" s="2"/>
    </row>
    <row r="192" spans="1:4" ht="15.75">
      <c r="A192" s="7" t="s">
        <v>226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231</v>
      </c>
      <c r="B194" s="1" t="s">
        <v>108</v>
      </c>
      <c r="C194" s="1" t="s">
        <v>73</v>
      </c>
      <c r="D194" s="9">
        <f>E191/E2</f>
        <v>0.14972801317298362</v>
      </c>
    </row>
    <row r="195" spans="1:6" ht="31.5">
      <c r="A195" s="7" t="s">
        <v>232</v>
      </c>
      <c r="B195" s="1" t="s">
        <v>106</v>
      </c>
      <c r="C195" s="1" t="s">
        <v>67</v>
      </c>
      <c r="D195" s="1" t="s">
        <v>45</v>
      </c>
      <c r="E195" s="2">
        <v>5611.75</v>
      </c>
      <c r="F195" s="16" t="s">
        <v>319</v>
      </c>
    </row>
    <row r="196" spans="1:6" ht="15.75">
      <c r="A196" s="7" t="s">
        <v>233</v>
      </c>
      <c r="B196" s="1" t="s">
        <v>107</v>
      </c>
      <c r="C196" s="1" t="s">
        <v>67</v>
      </c>
      <c r="D196" s="1" t="s">
        <v>24</v>
      </c>
      <c r="F196" s="16" t="s">
        <v>10</v>
      </c>
    </row>
    <row r="197" spans="1:4" ht="15.75">
      <c r="A197" s="7" t="s">
        <v>234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235</v>
      </c>
      <c r="B198" s="1" t="s">
        <v>108</v>
      </c>
      <c r="C198" s="1" t="s">
        <v>73</v>
      </c>
      <c r="D198" s="9">
        <f>E195/E2</f>
        <v>1.6500779205504426</v>
      </c>
    </row>
    <row r="199" spans="1:5" ht="31.5">
      <c r="A199" s="7" t="s">
        <v>236</v>
      </c>
      <c r="B199" s="1" t="s">
        <v>106</v>
      </c>
      <c r="C199" s="1" t="s">
        <v>67</v>
      </c>
      <c r="D199" s="1" t="s">
        <v>46</v>
      </c>
      <c r="E199" s="2">
        <f>20592.22+6627.82</f>
        <v>27220.04</v>
      </c>
    </row>
    <row r="200" spans="1:4" ht="15.75">
      <c r="A200" s="7" t="s">
        <v>237</v>
      </c>
      <c r="B200" s="1" t="s">
        <v>107</v>
      </c>
      <c r="C200" s="1" t="s">
        <v>67</v>
      </c>
      <c r="D200" s="1" t="s">
        <v>24</v>
      </c>
    </row>
    <row r="201" spans="1:4" ht="15.75">
      <c r="A201" s="7" t="s">
        <v>238</v>
      </c>
      <c r="B201" s="1" t="s">
        <v>64</v>
      </c>
      <c r="C201" s="1" t="s">
        <v>67</v>
      </c>
      <c r="D201" s="1" t="s">
        <v>10</v>
      </c>
    </row>
    <row r="202" spans="1:4" ht="15.75">
      <c r="A202" s="7" t="s">
        <v>239</v>
      </c>
      <c r="B202" s="1" t="s">
        <v>108</v>
      </c>
      <c r="C202" s="1" t="s">
        <v>73</v>
      </c>
      <c r="D202" s="9">
        <f>E199/E2</f>
        <v>8.0037754711988</v>
      </c>
    </row>
    <row r="203" spans="1:5" ht="31.5">
      <c r="A203" s="7"/>
      <c r="B203" s="1" t="s">
        <v>106</v>
      </c>
      <c r="C203" s="1" t="s">
        <v>67</v>
      </c>
      <c r="D203" s="9" t="s">
        <v>361</v>
      </c>
      <c r="E203" s="2">
        <v>0</v>
      </c>
    </row>
    <row r="204" spans="1:4" ht="15.75">
      <c r="A204" s="7"/>
      <c r="B204" s="1" t="s">
        <v>107</v>
      </c>
      <c r="C204" s="1" t="s">
        <v>67</v>
      </c>
      <c r="D204" s="9" t="s">
        <v>24</v>
      </c>
    </row>
    <row r="205" spans="1:4" ht="15.75">
      <c r="A205" s="7"/>
      <c r="B205" s="1" t="s">
        <v>64</v>
      </c>
      <c r="C205" s="1" t="s">
        <v>67</v>
      </c>
      <c r="D205" s="9" t="s">
        <v>10</v>
      </c>
    </row>
    <row r="206" spans="1:4" ht="15.75">
      <c r="A206" s="7"/>
      <c r="B206" s="1" t="s">
        <v>108</v>
      </c>
      <c r="C206" s="1" t="s">
        <v>73</v>
      </c>
      <c r="D206" s="9">
        <f>E203/E2</f>
        <v>0</v>
      </c>
    </row>
    <row r="207" spans="1:4" ht="47.25">
      <c r="A207" s="17" t="s">
        <v>274</v>
      </c>
      <c r="B207" s="4" t="s">
        <v>104</v>
      </c>
      <c r="C207" s="4" t="s">
        <v>67</v>
      </c>
      <c r="D207" s="4" t="s">
        <v>47</v>
      </c>
    </row>
    <row r="208" spans="1:6" ht="18.75">
      <c r="A208" s="7" t="s">
        <v>240</v>
      </c>
      <c r="B208" s="1" t="s">
        <v>105</v>
      </c>
      <c r="C208" s="1" t="s">
        <v>73</v>
      </c>
      <c r="D208" s="8">
        <f>E209+E213+E217+E221+E225+E229+E233+E237+E241+E245</f>
        <v>165214.96</v>
      </c>
      <c r="F208" s="12"/>
    </row>
    <row r="209" spans="1:5" ht="31.5">
      <c r="A209" s="7" t="s">
        <v>241</v>
      </c>
      <c r="B209" s="1" t="s">
        <v>106</v>
      </c>
      <c r="C209" s="1" t="s">
        <v>67</v>
      </c>
      <c r="D209" s="1" t="s">
        <v>48</v>
      </c>
      <c r="E209" s="2">
        <v>0</v>
      </c>
    </row>
    <row r="210" spans="1:4" ht="15.75">
      <c r="A210" s="7" t="s">
        <v>270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242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243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244</v>
      </c>
      <c r="B213" s="1" t="s">
        <v>106</v>
      </c>
      <c r="C213" s="1" t="s">
        <v>67</v>
      </c>
      <c r="D213" s="1" t="s">
        <v>50</v>
      </c>
      <c r="E213" s="2">
        <v>0</v>
      </c>
    </row>
    <row r="214" spans="1:4" ht="15.75">
      <c r="A214" s="7" t="s">
        <v>245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246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247</v>
      </c>
      <c r="B216" s="1" t="s">
        <v>108</v>
      </c>
      <c r="C216" s="1" t="s">
        <v>73</v>
      </c>
      <c r="D216" s="9">
        <f>E213/E2</f>
        <v>0</v>
      </c>
    </row>
    <row r="217" spans="1:5" ht="31.5">
      <c r="A217" s="7" t="s">
        <v>248</v>
      </c>
      <c r="B217" s="1" t="s">
        <v>106</v>
      </c>
      <c r="C217" s="1" t="s">
        <v>67</v>
      </c>
      <c r="D217" s="1" t="s">
        <v>49</v>
      </c>
      <c r="E217" s="2">
        <v>31478.92</v>
      </c>
    </row>
    <row r="218" spans="1:4" ht="15.75">
      <c r="A218" s="7" t="s">
        <v>249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250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251</v>
      </c>
      <c r="B220" s="1" t="s">
        <v>108</v>
      </c>
      <c r="C220" s="1" t="s">
        <v>73</v>
      </c>
      <c r="D220" s="9">
        <f>E217/E2</f>
        <v>9.256055749948542</v>
      </c>
    </row>
    <row r="221" spans="1:5" ht="31.5">
      <c r="A221" s="7" t="s">
        <v>252</v>
      </c>
      <c r="B221" s="1" t="s">
        <v>106</v>
      </c>
      <c r="C221" s="1" t="s">
        <v>67</v>
      </c>
      <c r="D221" s="1" t="s">
        <v>275</v>
      </c>
      <c r="E221" s="2">
        <v>0</v>
      </c>
    </row>
    <row r="222" spans="1:4" ht="15.75">
      <c r="A222" s="7" t="s">
        <v>253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254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255</v>
      </c>
      <c r="B224" s="1" t="s">
        <v>108</v>
      </c>
      <c r="C224" s="1" t="s">
        <v>73</v>
      </c>
      <c r="D224" s="1">
        <v>0</v>
      </c>
    </row>
    <row r="225" spans="1:5" ht="31.5">
      <c r="A225" s="7" t="s">
        <v>256</v>
      </c>
      <c r="B225" s="1" t="s">
        <v>106</v>
      </c>
      <c r="C225" s="1" t="s">
        <v>67</v>
      </c>
      <c r="D225" s="1" t="s">
        <v>325</v>
      </c>
      <c r="E225" s="2">
        <v>19842.01</v>
      </c>
    </row>
    <row r="226" spans="1:4" ht="15.75">
      <c r="A226" s="7" t="s">
        <v>257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258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259</v>
      </c>
      <c r="B228" s="1" t="s">
        <v>108</v>
      </c>
      <c r="C228" s="1" t="s">
        <v>73</v>
      </c>
      <c r="D228" s="9">
        <f>E225/E2+E226/E2</f>
        <v>5.834340909759181</v>
      </c>
    </row>
    <row r="229" spans="1:5" ht="31.5">
      <c r="A229" s="7" t="s">
        <v>260</v>
      </c>
      <c r="B229" s="1" t="s">
        <v>106</v>
      </c>
      <c r="C229" s="1" t="s">
        <v>67</v>
      </c>
      <c r="D229" s="1" t="s">
        <v>1</v>
      </c>
      <c r="E229" s="2">
        <v>113551.38</v>
      </c>
    </row>
    <row r="230" spans="1:4" ht="15.75">
      <c r="A230" s="7" t="s">
        <v>261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263</v>
      </c>
      <c r="B232" s="1" t="s">
        <v>108</v>
      </c>
      <c r="C232" s="1" t="s">
        <v>73</v>
      </c>
      <c r="D232" s="9">
        <f>E229/E2</f>
        <v>33.38862654003352</v>
      </c>
    </row>
    <row r="233" spans="1:5" ht="31.5">
      <c r="A233" s="7" t="s">
        <v>264</v>
      </c>
      <c r="B233" s="1" t="s">
        <v>106</v>
      </c>
      <c r="C233" s="1" t="s">
        <v>67</v>
      </c>
      <c r="D233" s="1" t="s">
        <v>0</v>
      </c>
      <c r="E233" s="2">
        <v>0</v>
      </c>
    </row>
    <row r="234" spans="1:4" ht="15.75">
      <c r="A234" s="7" t="s">
        <v>265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266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267</v>
      </c>
      <c r="B236" s="1" t="s">
        <v>108</v>
      </c>
      <c r="C236" s="1" t="s">
        <v>73</v>
      </c>
      <c r="D236" s="9">
        <f>E233/E2</f>
        <v>0</v>
      </c>
    </row>
    <row r="237" spans="1:5" ht="31.5">
      <c r="A237" s="7" t="s">
        <v>269</v>
      </c>
      <c r="B237" s="1" t="s">
        <v>106</v>
      </c>
      <c r="C237" s="1" t="s">
        <v>67</v>
      </c>
      <c r="D237" s="1" t="s">
        <v>51</v>
      </c>
      <c r="E237" s="2">
        <v>37.27</v>
      </c>
    </row>
    <row r="238" spans="1:4" ht="15.75">
      <c r="A238" s="7" t="s">
        <v>271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272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273</v>
      </c>
      <c r="B240" s="1" t="s">
        <v>108</v>
      </c>
      <c r="C240" s="1" t="s">
        <v>73</v>
      </c>
      <c r="D240" s="9">
        <f>E237/E2</f>
        <v>0.010958863830162605</v>
      </c>
    </row>
    <row r="241" spans="1:5" ht="31.5">
      <c r="A241" s="7" t="s">
        <v>276</v>
      </c>
      <c r="B241" s="1" t="s">
        <v>106</v>
      </c>
      <c r="C241" s="1" t="s">
        <v>67</v>
      </c>
      <c r="D241" s="1" t="s">
        <v>52</v>
      </c>
      <c r="E241" s="2">
        <v>305.38</v>
      </c>
    </row>
    <row r="242" spans="1:4" ht="15.75">
      <c r="A242" s="7" t="s">
        <v>277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278</v>
      </c>
      <c r="B243" s="1" t="s">
        <v>64</v>
      </c>
      <c r="C243" s="1" t="s">
        <v>67</v>
      </c>
      <c r="D243" s="1" t="s">
        <v>10</v>
      </c>
    </row>
    <row r="244" spans="1:4" ht="15.75">
      <c r="A244" s="7" t="s">
        <v>279</v>
      </c>
      <c r="B244" s="1" t="s">
        <v>108</v>
      </c>
      <c r="C244" s="1" t="s">
        <v>73</v>
      </c>
      <c r="D244" s="9">
        <f>E241/E2</f>
        <v>0.08979387809109353</v>
      </c>
    </row>
    <row r="245" spans="1:6" ht="31.5">
      <c r="A245" s="7" t="s">
        <v>356</v>
      </c>
      <c r="B245" s="1" t="s">
        <v>106</v>
      </c>
      <c r="C245" s="1" t="s">
        <v>67</v>
      </c>
      <c r="D245" s="1" t="s">
        <v>53</v>
      </c>
      <c r="E245" s="2">
        <v>0</v>
      </c>
      <c r="F245" s="16" t="s">
        <v>320</v>
      </c>
    </row>
    <row r="246" spans="1:4" ht="15.75">
      <c r="A246" s="7" t="s">
        <v>357</v>
      </c>
      <c r="B246" s="1" t="s">
        <v>107</v>
      </c>
      <c r="C246" s="1" t="s">
        <v>67</v>
      </c>
      <c r="D246" s="1" t="s">
        <v>24</v>
      </c>
    </row>
    <row r="247" spans="1:4" ht="15.75">
      <c r="A247" s="7" t="s">
        <v>358</v>
      </c>
      <c r="B247" s="1" t="s">
        <v>64</v>
      </c>
      <c r="C247" s="1" t="s">
        <v>67</v>
      </c>
      <c r="D247" s="1" t="s">
        <v>312</v>
      </c>
    </row>
    <row r="248" spans="1:4" ht="15.75">
      <c r="A248" s="7" t="s">
        <v>359</v>
      </c>
      <c r="B248" s="1" t="s">
        <v>108</v>
      </c>
      <c r="C248" s="1" t="s">
        <v>73</v>
      </c>
      <c r="D248" s="9">
        <f>E245/E2</f>
        <v>0</v>
      </c>
    </row>
    <row r="249" spans="1:4" ht="15.75">
      <c r="A249" s="7"/>
      <c r="B249" s="4" t="s">
        <v>268</v>
      </c>
      <c r="C249" s="1" t="s">
        <v>73</v>
      </c>
      <c r="D249" s="13">
        <f>SUM(D28,D34,D60,D66,D72,D78,D84,D90,D100,D158,D208)</f>
        <v>524023.87765120005</v>
      </c>
    </row>
    <row r="250" spans="1:4" ht="15.75">
      <c r="A250" s="24" t="s">
        <v>280</v>
      </c>
      <c r="B250" s="24"/>
      <c r="C250" s="24"/>
      <c r="D250" s="24"/>
    </row>
    <row r="251" spans="1:4" ht="15.75">
      <c r="A251" s="7" t="s">
        <v>281</v>
      </c>
      <c r="B251" s="1" t="s">
        <v>282</v>
      </c>
      <c r="C251" s="1" t="s">
        <v>283</v>
      </c>
      <c r="D251" s="22">
        <f>'[1]2018 Управл'!$AA$32</f>
        <v>5</v>
      </c>
    </row>
    <row r="252" spans="1:4" ht="15.75">
      <c r="A252" s="7" t="s">
        <v>284</v>
      </c>
      <c r="B252" s="1" t="s">
        <v>285</v>
      </c>
      <c r="C252" s="1" t="s">
        <v>283</v>
      </c>
      <c r="D252" s="22">
        <v>4</v>
      </c>
    </row>
    <row r="253" spans="1:4" ht="15.75">
      <c r="A253" s="7" t="s">
        <v>286</v>
      </c>
      <c r="B253" s="1" t="s">
        <v>287</v>
      </c>
      <c r="C253" s="1" t="s">
        <v>283</v>
      </c>
      <c r="D253" s="1">
        <v>1</v>
      </c>
    </row>
    <row r="254" spans="1:4" ht="15.75">
      <c r="A254" s="7" t="s">
        <v>288</v>
      </c>
      <c r="B254" s="1" t="s">
        <v>289</v>
      </c>
      <c r="C254" s="1" t="s">
        <v>73</v>
      </c>
      <c r="D254" s="18">
        <v>-2120.18</v>
      </c>
    </row>
    <row r="255" spans="1:4" ht="15.75">
      <c r="A255" s="24" t="s">
        <v>290</v>
      </c>
      <c r="B255" s="24"/>
      <c r="C255" s="24"/>
      <c r="D255" s="24"/>
    </row>
    <row r="256" spans="1:4" ht="15.75">
      <c r="A256" s="7" t="s">
        <v>291</v>
      </c>
      <c r="B256" s="1" t="s">
        <v>72</v>
      </c>
      <c r="C256" s="1" t="s">
        <v>73</v>
      </c>
      <c r="D256" s="1">
        <v>0</v>
      </c>
    </row>
    <row r="257" spans="1:4" ht="15.75">
      <c r="A257" s="7" t="s">
        <v>292</v>
      </c>
      <c r="B257" s="1" t="s">
        <v>74</v>
      </c>
      <c r="C257" s="1" t="s">
        <v>73</v>
      </c>
      <c r="D257" s="1">
        <v>0</v>
      </c>
    </row>
    <row r="258" spans="1:4" ht="15.75">
      <c r="A258" s="7" t="s">
        <v>293</v>
      </c>
      <c r="B258" s="1" t="s">
        <v>76</v>
      </c>
      <c r="C258" s="1" t="s">
        <v>73</v>
      </c>
      <c r="D258" s="1">
        <v>0</v>
      </c>
    </row>
    <row r="259" spans="1:4" ht="15.75">
      <c r="A259" s="7" t="s">
        <v>294</v>
      </c>
      <c r="B259" s="1" t="s">
        <v>99</v>
      </c>
      <c r="C259" s="1" t="s">
        <v>73</v>
      </c>
      <c r="D259" s="1">
        <v>0</v>
      </c>
    </row>
    <row r="260" spans="1:4" ht="15.75">
      <c r="A260" s="7" t="s">
        <v>295</v>
      </c>
      <c r="B260" s="1" t="s">
        <v>296</v>
      </c>
      <c r="C260" s="1" t="s">
        <v>73</v>
      </c>
      <c r="D260" s="1">
        <v>0</v>
      </c>
    </row>
    <row r="261" spans="1:4" ht="15.75">
      <c r="A261" s="7" t="s">
        <v>297</v>
      </c>
      <c r="B261" s="1" t="s">
        <v>101</v>
      </c>
      <c r="C261" s="1" t="s">
        <v>73</v>
      </c>
      <c r="D261" s="1">
        <v>0</v>
      </c>
    </row>
    <row r="262" spans="1:4" ht="15.75">
      <c r="A262" s="24" t="s">
        <v>298</v>
      </c>
      <c r="B262" s="24"/>
      <c r="C262" s="24"/>
      <c r="D262" s="24"/>
    </row>
    <row r="263" spans="1:4" ht="15.75">
      <c r="A263" s="7" t="s">
        <v>299</v>
      </c>
      <c r="B263" s="1" t="s">
        <v>282</v>
      </c>
      <c r="C263" s="1" t="s">
        <v>283</v>
      </c>
      <c r="D263" s="1">
        <v>0</v>
      </c>
    </row>
    <row r="264" spans="1:4" ht="15.75">
      <c r="A264" s="7" t="s">
        <v>300</v>
      </c>
      <c r="B264" s="1" t="s">
        <v>285</v>
      </c>
      <c r="C264" s="1" t="s">
        <v>283</v>
      </c>
      <c r="D264" s="1">
        <v>0</v>
      </c>
    </row>
    <row r="265" spans="1:4" ht="15.75">
      <c r="A265" s="7" t="s">
        <v>301</v>
      </c>
      <c r="B265" s="1" t="s">
        <v>302</v>
      </c>
      <c r="C265" s="1" t="s">
        <v>283</v>
      </c>
      <c r="D265" s="1">
        <v>0</v>
      </c>
    </row>
    <row r="266" spans="1:4" ht="15.75">
      <c r="A266" s="7" t="s">
        <v>303</v>
      </c>
      <c r="B266" s="1" t="s">
        <v>289</v>
      </c>
      <c r="C266" s="1" t="s">
        <v>73</v>
      </c>
      <c r="D266" s="1">
        <v>0</v>
      </c>
    </row>
    <row r="267" spans="1:4" ht="15.75">
      <c r="A267" s="24" t="s">
        <v>304</v>
      </c>
      <c r="B267" s="24"/>
      <c r="C267" s="24"/>
      <c r="D267" s="24"/>
    </row>
    <row r="268" spans="1:4" ht="15.75">
      <c r="A268" s="7" t="s">
        <v>305</v>
      </c>
      <c r="B268" s="1" t="s">
        <v>306</v>
      </c>
      <c r="C268" s="1" t="s">
        <v>283</v>
      </c>
      <c r="D268" s="1">
        <v>25</v>
      </c>
    </row>
    <row r="269" spans="1:4" ht="15.75">
      <c r="A269" s="7" t="s">
        <v>307</v>
      </c>
      <c r="B269" s="1" t="s">
        <v>308</v>
      </c>
      <c r="C269" s="1" t="s">
        <v>283</v>
      </c>
      <c r="D269" s="1">
        <v>0</v>
      </c>
    </row>
    <row r="270" spans="1:4" ht="31.5">
      <c r="A270" s="7" t="s">
        <v>309</v>
      </c>
      <c r="B270" s="1" t="s">
        <v>310</v>
      </c>
      <c r="C270" s="1" t="s">
        <v>73</v>
      </c>
      <c r="D270" s="1">
        <v>92500</v>
      </c>
    </row>
  </sheetData>
  <sheetProtection password="CC29" sheet="1" objects="1" scenario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2020-03-25T11:39:44Z</dcterms:modified>
  <cp:category/>
  <cp:version/>
  <cp:contentType/>
  <cp:contentStatus/>
</cp:coreProperties>
</file>