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<sst xmlns="http://schemas.openxmlformats.org/spreadsheetml/2006/main" count="922" uniqueCount="369">
  <si>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</si>
  <si>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</si>
  <si>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</si>
  <si>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</si>
  <si>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</si>
  <si>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</si>
  <si>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</si>
  <si>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</si>
  <si>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</si>
  <si>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</si>
  <si>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</si>
  <si>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</si>
  <si>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</si>
  <si>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</si>
  <si>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</si>
  <si>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</si>
  <si>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</si>
  <si>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</si>
  <si>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</si>
  <si>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</si>
  <si>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</si>
  <si>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</si>
  <si>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</si>
  <si>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</si>
  <si>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</si>
  <si>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</si>
  <si>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</si>
  <si>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</si>
  <si>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</si>
  <si>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</si>
  <si>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</si>
  <si>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</si>
  <si>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</si>
  <si>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</si>
  <si>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</si>
  <si>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</si>
  <si>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</si>
  <si>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</si>
  <si>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</si>
  <si>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</si>
  <si>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</si>
  <si>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</si>
  <si>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</si>
  <si>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</si>
  <si>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</si>
  <si>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</si>
  <si>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</si>
  <si>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</si>
  <si>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</si>
  <si>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</si>
  <si>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</si>
  <si>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</si>
  <si>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</si>
  <si>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</si>
  <si>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</si>
  <si>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</si>
  <si>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</si>
  <si>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</si>
  <si>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</si>
  <si>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</si>
  <si>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</si>
  <si>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</si>
  <si>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</si>
  <si>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</si>
  <si>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</si>
  <si>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</si>
  <si>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</si>
  <si>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</si>
  <si>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</si>
  <si>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</si>
  <si>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</si>
  <si>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</si>
  <si>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</si>
  <si>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</si>
  <si>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</si>
  <si>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</si>
  <si>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</si>
  <si>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</si>
  <si>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</si>
  <si>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</si>
  <si>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</si>
  <si>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</si>
  <si>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</si>
  <si>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</si>
  <si>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</si>
  <si>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</si>
  <si>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</si>
  <si>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</si>
  <si>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</si>
  <si>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</si>
  <si>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</si>
  <si>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</si>
  <si>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</si>
  <si>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</si>
  <si>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</si>
  <si>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</si>
  <si>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</si>
  <si>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</si>
  <si>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</si>
  <si>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</si>
  <si>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</si>
  <si>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</si>
  <si>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</si>
  <si>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</si>
  <si>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</si>
  <si>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</si>
  <si>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</si>
  <si>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</si>
  <si>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</si>
  <si>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</si>
  <si>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</si>
  <si>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</si>
  <si>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</si>
  <si>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</si>
  <si>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</si>
  <si>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</si>
  <si>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</si>
  <si>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</si>
  <si>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</si>
  <si>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</si>
  <si>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</si>
  <si>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</si>
  <si>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</si>
  <si>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</si>
  <si>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</si>
  <si>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</si>
  <si>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</si>
  <si>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</si>
  <si>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</si>
  <si>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</si>
  <si>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</si>
  <si>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</si>
  <si>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</si>
  <si>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</si>
  <si>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</si>
  <si>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</si>
  <si>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</si>
  <si>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</si>
  <si>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</si>
  <si>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</si>
  <si>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</si>
  <si>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</si>
  <si>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</si>
  <si>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</si>
  <si>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</si>
  <si>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</si>
  <si>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</si>
  <si>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</si>
  <si>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</si>
  <si>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</si>
  <si>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</si>
  <si>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</si>
  <si>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</si>
  <si>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</si>
  <si>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</si>
  <si>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</si>
  <si>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</si>
  <si>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</si>
  <si>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</si>
  <si>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</si>
  <si>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</si>
  <si>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</si>
  <si>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</si>
  <si>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</si>
  <si>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</si>
  <si>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</si>
  <si>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</si>
  <si>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</si>
  <si>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</si>
  <si>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</si>
  <si>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</si>
  <si>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</si>
  <si>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</si>
  <si>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</si>
  <si>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</si>
  <si>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</si>
  <si>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</si>
  <si>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</si>
  <si>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</si>
  <si>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</si>
  <si>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</si>
  <si>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</si>
  <si>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</si>
  <si>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</si>
  <si>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</si>
  <si>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</si>
  <si>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</si>
  <si>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</si>
  <si>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</si>
  <si>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</si>
  <si>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</si>
  <si>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</si>
  <si>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</si>
  <si>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</si>
  <si>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</si>
  <si>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</si>
  <si>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</si>
  <si>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</si>
  <si>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</si>
  <si>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</si>
  <si>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</si>
  <si>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</si>
  <si>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</si>
  <si>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</si>
  <si>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</si>
  <si>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</si>
  <si>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</si>
  <si>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</si>
  <si>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</si>
  <si>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</si>
  <si>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</si>
  <si>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</si>
  <si>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</si>
  <si>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</si>
  <si>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</si>
  <si>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</si>
  <si>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</si>
  <si>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</si>
  <si>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</si>
  <si>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</si>
  <si>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</si>
  <si>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</si>
  <si>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</si>
  <si>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</si>
  <si>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</si>
  <si>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</si>
  <si>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</si>
  <si>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</si>
  <si>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</si>
  <si>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</si>
  <si>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</si>
  <si>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</si>
  <si>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</si>
  <si>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</si>
  <si>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</si>
  <si>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</si>
  <si>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</si>
  <si>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</si>
  <si>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</si>
  <si>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</si>
  <si>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</si>
  <si>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</si>
  <si>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</si>
  <si>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</si>
  <si>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</si>
  <si>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</si>
  <si>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</si>
  <si>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</si>
  <si>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</si>
  <si>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</si>
  <si>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</si>
  <si>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</si>
  <si>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</si>
  <si>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</si>
  <si>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</si>
  <si>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</si>
  <si>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</si>
  <si>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</si>
  <si>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</si>
  <si>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</si>
  <si>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</si>
  <si>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</si>
  <si>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</si>
  <si>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</si>
  <si>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</si>
  <si>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</si>
  <si>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</si>
  <si>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</si>
  <si>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</si>
  <si>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</si>
  <si>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</si>
  <si>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</si>
  <si>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</si>
  <si>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</si>
  <si>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</si>
  <si>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</si>
  <si>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</si>
  <si>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</si>
  <si>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</si>
  <si>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</si>
  <si>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</si>
  <si>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</si>
  <si>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</si>
  <si>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</si>
  <si>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</si>
  <si>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</si>
  <si>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</si>
  <si>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</si>
  <si>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</si>
  <si>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</si>
  <si>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</si>
  <si>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</si>
  <si>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</si>
  <si>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</si>
  <si>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</si>
  <si>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</si>
  <si>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</si>
  <si>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</si>
  <si>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</si>
  <si>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</si>
  <si>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</si>
  <si>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</si>
  <si>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</si>
  <si>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</si>
  <si>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</si>
  <si>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</si>
  <si>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</si>
  <si>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</si>
  <si>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</si>
  <si>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</si>
  <si>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</si>
  <si>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</si>
  <si>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</si>
  <si>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</si>
  <si>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</si>
  <si>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</si>
  <si>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</si>
  <si>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</si>
  <si>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</si>
  <si>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</si>
  <si>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</si>
  <si>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</si>
  <si>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</si>
  <si>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</si>
  <si>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</si>
  <si>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</si>
  <si>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</si>
  <si>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</si>
  <si>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</si>
  <si>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</si>
  <si>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</si>
  <si>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</si>
  <si>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</si>
  <si>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</si>
  <si>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</si>
  <si>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</si>
  <si>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</si>
  <si>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</si>
  <si>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</si>
  <si>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</si>
  <si>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</si>
  <si>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</si>
  <si>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</si>
  <si>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</si>
  <si>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</si>
  <si>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</si>
  <si>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</si>
  <si>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</si>
  <si>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</si>
  <si>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</si>
  <si>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</si>
  <si>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</si>
  <si>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</si>
  <si>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</si>
  <si>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</si>
  <si>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</si>
  <si>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</si>
  <si>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</si>
  <si>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</si>
  <si>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</si>
  <si>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</si>
  <si>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</si>
  <si>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деревья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</si>
  <si>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</si>
  <si>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</si>
  <si>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28А  ул. Желябова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</si>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</sst>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28&#1040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7">
          <cell r="P37">
            <v>23473.008</v>
          </cell>
          <cell r="U37">
            <v>26632.836000000003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CX39">
            <v>0.100491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877.9</v>
          </cell>
        </row>
        <row r="24">
          <cell r="D24">
            <v>-331742.2990956001</v>
          </cell>
        </row>
        <row r="25">
          <cell r="D25">
            <v>222409.79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CX123">
            <v>141753.19315079995</v>
          </cell>
        </row>
        <row r="124">
          <cell r="CX124">
            <v>157571.1519732001</v>
          </cell>
        </row>
        <row r="125">
          <cell r="CX125">
            <v>36860.52216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0" width="9.140625" style="17" hidden="1" customWidth="1"/>
    <col min="11" max="12" width="0" style="17" hidden="1" customWidth="1"/>
    <col min="13" max="22" width="9.140625" style="17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365</v>
      </c>
      <c r="B2" s="25"/>
      <c r="C2" s="25"/>
      <c r="D2" s="25"/>
      <c r="E2" s="2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368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877.9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'[3]по форме'!$D$24</f>
        <v>-331742.2990956001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222409.79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336184.86728400004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'[4]ГУК 2019'!$CX$124</f>
        <v>157571.1519732001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'[4]ГУК 2019'!$CX$123</f>
        <v>141753.19315079995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'[4]ГУК 2019'!$CX$125</f>
        <v>36860.52216</v>
      </c>
    </row>
    <row r="16" spans="1:5" ht="15.75">
      <c r="A16" s="21" t="s">
        <v>82</v>
      </c>
      <c r="B16" s="21" t="s">
        <v>83</v>
      </c>
      <c r="C16" s="21" t="s">
        <v>73</v>
      </c>
      <c r="D16" s="16">
        <f>D17</f>
        <v>233382.66728400005</v>
      </c>
      <c r="E16" s="2">
        <v>316811.72</v>
      </c>
    </row>
    <row r="17" spans="1:4" ht="31.5">
      <c r="A17" s="21" t="s">
        <v>59</v>
      </c>
      <c r="B17" s="21" t="s">
        <v>97</v>
      </c>
      <c r="C17" s="21" t="s">
        <v>73</v>
      </c>
      <c r="D17" s="16">
        <f>D12-D25+D246+D262</f>
        <v>233382.66728400005</v>
      </c>
    </row>
    <row r="18" spans="1:4" ht="31.5">
      <c r="A18" s="21" t="s">
        <v>84</v>
      </c>
      <c r="B18" s="21" t="s">
        <v>98</v>
      </c>
      <c r="C18" s="21" t="s">
        <v>73</v>
      </c>
      <c r="D18" s="16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16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16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16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16">
        <f>D16+D10+D9</f>
        <v>-97481.73181160004</v>
      </c>
    </row>
    <row r="23" spans="1:4" ht="15.75">
      <c r="A23" s="21" t="s">
        <v>91</v>
      </c>
      <c r="B23" s="21" t="s">
        <v>99</v>
      </c>
      <c r="C23" s="21" t="s">
        <v>73</v>
      </c>
      <c r="D23" s="16">
        <v>1522.61</v>
      </c>
    </row>
    <row r="24" spans="1:4" ht="15.75">
      <c r="A24" s="21" t="s">
        <v>92</v>
      </c>
      <c r="B24" s="21" t="s">
        <v>100</v>
      </c>
      <c r="C24" s="21" t="s">
        <v>73</v>
      </c>
      <c r="D24" s="16">
        <f>D22-D241</f>
        <v>-483110.0118116</v>
      </c>
    </row>
    <row r="25" spans="1:4" ht="15.75">
      <c r="A25" s="21" t="s">
        <v>93</v>
      </c>
      <c r="B25" s="21" t="s">
        <v>101</v>
      </c>
      <c r="C25" s="21" t="s">
        <v>73</v>
      </c>
      <c r="D25" s="16">
        <v>239037.61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26632.836000000003</v>
      </c>
      <c r="E28" s="2">
        <f>'[1]2018 Управл'!$U$37</f>
        <v>26632.836000000003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10.624660310368215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27463.2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1353.62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0.5400007978617306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776.07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0.309598276618662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7650.26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3.0519248414249813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17482.21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9">
        <f>E47/E2</f>
        <v>6.974193162324969</v>
      </c>
    </row>
    <row r="51" spans="1:5" ht="47.25">
      <c r="A51" s="7" t="s">
        <v>332</v>
      </c>
      <c r="B51" s="1" t="s">
        <v>106</v>
      </c>
      <c r="C51" s="1" t="s">
        <v>67</v>
      </c>
      <c r="D51" s="19" t="s">
        <v>317</v>
      </c>
      <c r="E51" s="2">
        <v>201.04</v>
      </c>
    </row>
    <row r="52" spans="1:4" ht="15.75">
      <c r="A52" s="7" t="s">
        <v>333</v>
      </c>
      <c r="B52" s="1" t="s">
        <v>107</v>
      </c>
      <c r="C52" s="1" t="s">
        <v>67</v>
      </c>
      <c r="D52" s="19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9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9">
        <f>E51/E2</f>
        <v>0.08020106115610165</v>
      </c>
    </row>
    <row r="55" spans="1:5" ht="31.5">
      <c r="A55" s="7" t="s">
        <v>336</v>
      </c>
      <c r="B55" s="1" t="s">
        <v>106</v>
      </c>
      <c r="C55" s="1" t="s">
        <v>67</v>
      </c>
      <c r="D55" s="19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9">
        <f>E55/E2</f>
        <v>0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23473.008</v>
      </c>
      <c r="E60" s="2">
        <f>'[1]2018 Управл'!$P$37</f>
        <v>23473.008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9.364107392188934</v>
      </c>
    </row>
    <row r="65" spans="1:22" s="6" customFormat="1" ht="15.75">
      <c r="A65" s="18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8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36860.52</v>
      </c>
      <c r="E72" s="2">
        <v>36860.52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14.704799138309331</v>
      </c>
    </row>
    <row r="77" spans="1:22" s="6" customFormat="1" ht="31.5">
      <c r="A77" s="18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12706.94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12706.94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5.069190569274346</v>
      </c>
    </row>
    <row r="83" spans="1:22" s="6" customFormat="1" ht="31.5">
      <c r="A83" s="18" t="s">
        <v>155</v>
      </c>
      <c r="B83" s="4" t="s">
        <v>104</v>
      </c>
      <c r="C83" s="4" t="s">
        <v>67</v>
      </c>
      <c r="D83" s="4" t="s">
        <v>55</v>
      </c>
      <c r="E83" s="2">
        <f>10781.36+3512.98</f>
        <v>14294.34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14294.34</v>
      </c>
      <c r="F84" s="17">
        <v>60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238.239</v>
      </c>
    </row>
    <row r="89" spans="1:22" s="6" customFormat="1" ht="47.25">
      <c r="A89" s="18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8">
        <f>E91+E95</f>
        <v>257.2</v>
      </c>
      <c r="F90" s="1">
        <v>476.3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257.2</v>
      </c>
      <c r="F95" s="1">
        <f>F90</f>
        <v>476.3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0.5399958009657778</v>
      </c>
    </row>
    <row r="99" spans="1:22" s="6" customFormat="1" ht="63">
      <c r="A99" s="18" t="s">
        <v>172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196707.11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1001.49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0.3995252722703156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3587.09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1.4310009175409903</v>
      </c>
    </row>
    <row r="109" spans="1:5" ht="31.5">
      <c r="A109" s="7"/>
      <c r="B109" s="1" t="s">
        <v>106</v>
      </c>
      <c r="C109" s="1" t="s">
        <v>67</v>
      </c>
      <c r="D109" s="9" t="s">
        <v>364</v>
      </c>
      <c r="E109" s="2">
        <v>2596.58</v>
      </c>
    </row>
    <row r="110" spans="1:4" ht="15.75">
      <c r="A110" s="7"/>
      <c r="B110" s="1" t="s">
        <v>107</v>
      </c>
      <c r="C110" s="1" t="s">
        <v>67</v>
      </c>
      <c r="D110" s="9" t="s">
        <v>24</v>
      </c>
    </row>
    <row r="111" spans="1:4" ht="15.75">
      <c r="A111" s="7"/>
      <c r="B111" s="1" t="s">
        <v>64</v>
      </c>
      <c r="C111" s="1" t="s">
        <v>67</v>
      </c>
      <c r="D111" s="9" t="s">
        <v>10</v>
      </c>
    </row>
    <row r="112" spans="1:4" ht="15.75">
      <c r="A112" s="7"/>
      <c r="B112" s="1" t="s">
        <v>108</v>
      </c>
      <c r="C112" s="1" t="s">
        <v>73</v>
      </c>
      <c r="D112" s="9">
        <f>E109/E2</f>
        <v>1.0358559061714605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1721.35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0.6866996449515299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26218.9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10.45952846371724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5432.52+10364.2</f>
        <v>15796.720000000001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6.301799178202418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4268.91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1.7029999601069135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3095.77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1.2349982048111063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2261.04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0.9019986436350581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855.79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9">
        <f>E137/E2</f>
        <v>0.34140104519886705</v>
      </c>
    </row>
    <row r="141" spans="1:5" ht="31.5">
      <c r="A141" s="7"/>
      <c r="B141" s="1" t="s">
        <v>106</v>
      </c>
      <c r="C141" s="1" t="s">
        <v>67</v>
      </c>
      <c r="D141" s="9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9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9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9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9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135303.47</v>
      </c>
      <c r="F153" s="12">
        <v>22.6989</v>
      </c>
      <c r="G153" s="13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1" t="s">
        <v>362</v>
      </c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9">
        <f>E153/F153</f>
        <v>5960.7941353986325</v>
      </c>
    </row>
    <row r="157" spans="1:4" ht="47.25">
      <c r="A157" s="18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E159+E163+E171+E175+E179+E183+E187+E191+E195+E167</f>
        <v>42462.006</v>
      </c>
    </row>
    <row r="159" spans="1:6" ht="31.5" hidden="1">
      <c r="A159" s="7" t="s">
        <v>208</v>
      </c>
      <c r="B159" s="1" t="s">
        <v>106</v>
      </c>
      <c r="C159" s="1" t="s">
        <v>67</v>
      </c>
      <c r="D159" s="1" t="s">
        <v>39</v>
      </c>
      <c r="E159" s="2">
        <v>0</v>
      </c>
      <c r="F159" s="17">
        <v>1</v>
      </c>
    </row>
    <row r="160" spans="1:4" ht="15.75" hidden="1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211</v>
      </c>
      <c r="B162" s="1" t="s">
        <v>108</v>
      </c>
      <c r="C162" s="1" t="s">
        <v>73</v>
      </c>
      <c r="D162" s="9">
        <v>251.9</v>
      </c>
    </row>
    <row r="163" spans="1:5" ht="31.5">
      <c r="A163" s="7" t="s">
        <v>212</v>
      </c>
      <c r="B163" s="1" t="s">
        <v>106</v>
      </c>
      <c r="C163" s="1" t="s">
        <v>67</v>
      </c>
      <c r="D163" s="1" t="s">
        <v>41</v>
      </c>
      <c r="E163" s="2">
        <v>0</v>
      </c>
    </row>
    <row r="164" spans="1:4" ht="15.75">
      <c r="A164" s="7" t="s">
        <v>213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214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215</v>
      </c>
      <c r="B166" s="1" t="s">
        <v>108</v>
      </c>
      <c r="C166" s="1" t="s">
        <v>73</v>
      </c>
      <c r="D166" s="9">
        <f>E163/E2</f>
        <v>0</v>
      </c>
    </row>
    <row r="167" spans="1:7" ht="31.5">
      <c r="A167" s="7" t="s">
        <v>208</v>
      </c>
      <c r="B167" s="1" t="s">
        <v>106</v>
      </c>
      <c r="C167" s="1" t="s">
        <v>67</v>
      </c>
      <c r="D167" s="1" t="s">
        <v>39</v>
      </c>
      <c r="E167" s="2">
        <f>2148.426</f>
        <v>2148.426</v>
      </c>
      <c r="F167" s="17">
        <v>1</v>
      </c>
      <c r="G167" s="17">
        <f>'[2]гук(2016)'!$CX$39*12*E2</f>
        <v>3022.8094763999998</v>
      </c>
    </row>
    <row r="168" spans="1:4" ht="15.75">
      <c r="A168" s="7" t="s">
        <v>209</v>
      </c>
      <c r="B168" s="1" t="s">
        <v>107</v>
      </c>
      <c r="C168" s="1" t="s">
        <v>67</v>
      </c>
      <c r="D168" s="1" t="s">
        <v>40</v>
      </c>
    </row>
    <row r="169" spans="1:4" ht="15.75">
      <c r="A169" s="7" t="s">
        <v>210</v>
      </c>
      <c r="B169" s="1" t="s">
        <v>64</v>
      </c>
      <c r="C169" s="1" t="s">
        <v>67</v>
      </c>
      <c r="D169" s="1" t="s">
        <v>20</v>
      </c>
    </row>
    <row r="170" spans="1:4" ht="15.75">
      <c r="A170" s="7" t="s">
        <v>211</v>
      </c>
      <c r="B170" s="1" t="s">
        <v>108</v>
      </c>
      <c r="C170" s="1" t="s">
        <v>73</v>
      </c>
      <c r="D170" s="9">
        <f>E167</f>
        <v>2148.426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9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7560.03+5531.53</f>
        <v>13091.56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9">
        <f>E175/E2</f>
        <v>5.222627358678741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123.12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9">
        <f>E179/E2</f>
        <v>0.049116368133402484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9">
        <f>E183/E2</f>
        <v>0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7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9">
        <f>E187/E2</f>
        <v>2.2387002832409144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15330.02+6157.13</f>
        <v>21487.15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9">
        <f>E191/E2</f>
        <v>8.571887341923645</v>
      </c>
    </row>
    <row r="195" spans="1:5" ht="31.5">
      <c r="A195" s="7"/>
      <c r="B195" s="1" t="s">
        <v>106</v>
      </c>
      <c r="C195" s="1" t="s">
        <v>67</v>
      </c>
      <c r="D195" s="9" t="s">
        <v>361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9" t="s">
        <v>24</v>
      </c>
    </row>
    <row r="197" spans="1:4" ht="15.75">
      <c r="A197" s="7"/>
      <c r="B197" s="1" t="s">
        <v>64</v>
      </c>
      <c r="C197" s="1" t="s">
        <v>67</v>
      </c>
      <c r="D197" s="9" t="s">
        <v>10</v>
      </c>
    </row>
    <row r="198" spans="1:4" ht="15.75">
      <c r="A198" s="7"/>
      <c r="B198" s="1" t="s">
        <v>108</v>
      </c>
      <c r="C198" s="1" t="s">
        <v>73</v>
      </c>
      <c r="D198" s="9">
        <f>E195/E2</f>
        <v>0</v>
      </c>
    </row>
    <row r="199" spans="1:4" ht="47.25">
      <c r="A199" s="18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4771.12</v>
      </c>
      <c r="F200" s="14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9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4771.12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9">
        <f>E217/E2+E218/E2</f>
        <v>1.9033470299597082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9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9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9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9">
        <f>E233/E2</f>
        <v>0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7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9">
        <f>E237/E2</f>
        <v>0</v>
      </c>
    </row>
    <row r="241" spans="1:4" ht="15.75">
      <c r="A241" s="7"/>
      <c r="B241" s="4" t="s">
        <v>268</v>
      </c>
      <c r="C241" s="1" t="s">
        <v>73</v>
      </c>
      <c r="D241" s="15">
        <f>SUM(D28,D34,D60,D66,D72,D78,D84,D90,D100,D158,D200)</f>
        <v>385628.27999999997</v>
      </c>
    </row>
    <row r="242" spans="1:4" ht="15.75">
      <c r="A242" s="24" t="s">
        <v>280</v>
      </c>
      <c r="B242" s="24"/>
      <c r="C242" s="24"/>
      <c r="D242" s="24"/>
    </row>
    <row r="243" spans="1:4" ht="15.75">
      <c r="A243" s="7" t="s">
        <v>281</v>
      </c>
      <c r="B243" s="1" t="s">
        <v>282</v>
      </c>
      <c r="C243" s="1" t="s">
        <v>283</v>
      </c>
      <c r="D243" s="22">
        <v>5</v>
      </c>
    </row>
    <row r="244" spans="1:4" ht="15.75">
      <c r="A244" s="7" t="s">
        <v>284</v>
      </c>
      <c r="B244" s="1" t="s">
        <v>285</v>
      </c>
      <c r="C244" s="1" t="s">
        <v>283</v>
      </c>
      <c r="D244" s="22">
        <v>4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1</v>
      </c>
    </row>
    <row r="246" spans="1:4" ht="15.75">
      <c r="A246" s="7" t="s">
        <v>288</v>
      </c>
      <c r="B246" s="1" t="s">
        <v>289</v>
      </c>
      <c r="C246" s="1" t="s">
        <v>73</v>
      </c>
      <c r="D246" s="19">
        <v>-4964.59</v>
      </c>
    </row>
    <row r="247" spans="1:4" ht="15.75">
      <c r="A247" s="24" t="s">
        <v>290</v>
      </c>
      <c r="B247" s="24"/>
      <c r="C247" s="24"/>
      <c r="D247" s="24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4" t="s">
        <v>298</v>
      </c>
      <c r="B254" s="24"/>
      <c r="C254" s="24"/>
      <c r="D254" s="24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4" t="s">
        <v>304</v>
      </c>
      <c r="B259" s="24"/>
      <c r="C259" s="24"/>
      <c r="D259" s="24"/>
    </row>
    <row r="260" spans="1:4" ht="15.75">
      <c r="A260" s="7" t="s">
        <v>305</v>
      </c>
      <c r="B260" s="1" t="s">
        <v>306</v>
      </c>
      <c r="C260" s="1" t="s">
        <v>283</v>
      </c>
      <c r="D260" s="1">
        <v>29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141200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2020-03-20T12:32:55Z</cp:lastPrinted>
  <dcterms:created xsi:type="dcterms:W3CDTF">2010-07-19T21:32:50Z</dcterms:created>
  <dcterms:modified xsi:type="dcterms:W3CDTF">2020-03-25T11:47:44Z</dcterms:modified>
  <cp:category/>
  <cp:version/>
  <cp:contentType/>
  <cp:contentStatus/>
</cp:coreProperties>
</file>