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<sst xmlns="http://schemas.openxmlformats.org/spreadsheetml/2006/main" count="921" uniqueCount="363">
  <si>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</si>
  <si>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</si>
  <si>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</si>
  <si>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</si>
  <si>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</si>
  <si>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</si>
  <si>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</si>
  <si>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</si>
  <si>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</si>
  <si>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</si>
  <si>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</si>
  <si>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</si>
  <si>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</si>
  <si>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</si>
  <si>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</si>
  <si>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</si>
  <si>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</si>
  <si>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</si>
  <si>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</si>
  <si>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</si>
  <si>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</si>
  <si>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</si>
  <si>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</si>
  <si>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</si>
  <si>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</si>
  <si>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</si>
  <si>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</si>
  <si>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</si>
  <si>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</si>
  <si>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</si>
  <si>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</si>
  <si>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</si>
  <si>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</si>
  <si>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</si>
  <si>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</si>
  <si>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</si>
  <si>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</si>
  <si>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</si>
  <si>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</si>
  <si>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</si>
  <si>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</si>
  <si>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</si>
  <si>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</si>
  <si>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</si>
  <si>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</si>
  <si>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</si>
  <si>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</si>
  <si>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</si>
  <si>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</si>
  <si>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</si>
  <si>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</si>
  <si>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</si>
  <si>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</si>
  <si>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</si>
  <si>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</si>
  <si>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</si>
  <si>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</si>
  <si>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</si>
  <si>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</si>
  <si>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</si>
  <si>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</si>
  <si>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</si>
  <si>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</si>
  <si>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</si>
  <si>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</si>
  <si>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</si>
  <si>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</si>
  <si>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</si>
  <si>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</si>
  <si>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</si>
  <si>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</si>
  <si>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</si>
  <si>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</si>
  <si>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</si>
  <si>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</si>
  <si>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</si>
  <si>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</si>
  <si>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</si>
  <si>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</si>
  <si>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</si>
  <si>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</si>
  <si>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</si>
  <si>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</si>
  <si>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</si>
  <si>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</si>
  <si>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</si>
  <si>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</si>
  <si>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</si>
  <si>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</si>
  <si>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</si>
  <si>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</si>
  <si>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</si>
  <si>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</si>
  <si>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</si>
  <si>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</si>
  <si>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</si>
  <si>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</si>
  <si>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</si>
  <si>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</si>
  <si>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</si>
  <si>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</si>
  <si>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</si>
  <si>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</si>
  <si>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</si>
  <si>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</si>
  <si>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</si>
  <si>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</si>
  <si>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</si>
  <si>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</si>
  <si>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</si>
  <si>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</si>
  <si>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</si>
  <si>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</si>
  <si>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</si>
  <si>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</si>
  <si>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</si>
  <si>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</si>
  <si>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</si>
  <si>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</si>
  <si>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</si>
  <si>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</si>
  <si>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</si>
  <si>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</si>
  <si>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</si>
  <si>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</si>
  <si>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</si>
  <si>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</si>
  <si>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</si>
  <si>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</si>
  <si>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</si>
  <si>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</si>
  <si>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</si>
  <si>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</si>
  <si>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</si>
  <si>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</si>
  <si>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</si>
  <si>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</si>
  <si>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</si>
  <si>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</si>
  <si>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</si>
  <si>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</si>
  <si>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</si>
  <si>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</si>
  <si>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</si>
  <si>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</si>
  <si>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</si>
  <si>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</si>
  <si>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</si>
  <si>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</si>
  <si>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</si>
  <si>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</si>
  <si>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</si>
  <si>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</si>
  <si>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</si>
  <si>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</si>
  <si>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</si>
  <si>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</si>
  <si>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</si>
  <si>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</si>
  <si>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</si>
  <si>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</si>
  <si>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</si>
  <si>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</si>
  <si>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</si>
  <si>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</si>
  <si>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</si>
  <si>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</si>
  <si>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</si>
  <si>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</si>
  <si>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</si>
  <si>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</si>
  <si>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</si>
  <si>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</si>
  <si>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</si>
  <si>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</si>
  <si>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</si>
  <si>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</si>
  <si>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</si>
  <si>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</si>
  <si>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</si>
  <si>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</si>
  <si>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</si>
  <si>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</si>
  <si>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</si>
  <si>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</si>
  <si>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</si>
  <si>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</si>
  <si>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</si>
  <si>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</si>
  <si>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</si>
  <si>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</si>
  <si>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</si>
  <si>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</si>
  <si>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</si>
  <si>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</si>
  <si>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</si>
  <si>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</si>
  <si>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</si>
  <si>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</si>
  <si>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</si>
  <si>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</si>
  <si>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</si>
  <si>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</si>
  <si>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</si>
  <si>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</si>
  <si>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</si>
  <si>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</si>
  <si>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</si>
  <si>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</si>
  <si>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</si>
  <si>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</si>
  <si>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</si>
  <si>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</si>
  <si>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</si>
  <si>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</si>
  <si>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</si>
  <si>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</si>
  <si>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</si>
  <si>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</si>
  <si>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</si>
  <si>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</si>
  <si>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</si>
  <si>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</si>
  <si>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</si>
  <si>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</si>
  <si>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</si>
  <si>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</si>
  <si>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</si>
  <si>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</si>
  <si>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</si>
  <si>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</si>
  <si>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</si>
  <si>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</si>
  <si>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</si>
  <si>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</si>
  <si>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</si>
  <si>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</si>
  <si>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</si>
  <si>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</si>
  <si>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</si>
  <si>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</si>
  <si>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</si>
  <si>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</si>
  <si>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</si>
  <si>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</si>
  <si>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</si>
  <si>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</si>
  <si>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</si>
  <si>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</si>
  <si>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</si>
  <si>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</si>
  <si>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</si>
  <si>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</si>
  <si>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</si>
  <si>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</si>
  <si>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</si>
  <si>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</si>
  <si>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</si>
  <si>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</si>
  <si>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</si>
  <si>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</si>
  <si>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</si>
  <si>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</si>
  <si>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</si>
  <si>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</si>
  <si>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</si>
  <si>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</si>
  <si>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</si>
  <si>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</si>
  <si>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</si>
  <si>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</si>
  <si>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</si>
  <si>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</si>
  <si>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</si>
  <si>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</si>
  <si>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</si>
  <si>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</si>
  <si>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</si>
  <si>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</si>
  <si>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</si>
  <si>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</si>
  <si>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</si>
  <si>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</si>
  <si>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</si>
  <si>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</si>
  <si>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</si>
  <si>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</si>
  <si>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</si>
  <si>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</si>
  <si>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</si>
  <si>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</si>
  <si>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</si>
  <si>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</si>
  <si>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</si>
  <si>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</si>
  <si>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</si>
  <si>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</si>
  <si>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</si>
  <si>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</si>
  <si>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</si>
  <si>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</si>
  <si>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</si>
  <si>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</si>
  <si>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</si>
  <si>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</si>
  <si>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</si>
  <si>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</si>
  <si>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</si>
  <si>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</si>
  <si>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</si>
  <si>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</si>
  <si>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</si>
  <si>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</si>
  <si>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</si>
  <si>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</si>
  <si>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</si>
  <si>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</si>
  <si>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</si>
  <si>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</si>
  <si>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</si>
  <si>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</si>
  <si>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</si>
  <si>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</si>
  <si>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</si>
  <si>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</si>
  <si>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</si>
  <si>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</si>
  <si>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</si>
  <si>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</si>
  <si>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</si>
  <si>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</si>
  <si>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</si>
  <si>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</si>
  <si>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</si>
  <si>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</si>
  <si>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</si>
  <si>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</si>
  <si>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</si>
  <si>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</si>
  <si>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</si>
  <si>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</si>
  <si>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</si>
  <si>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</si>
  <si>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</si>
  <si>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</si>
  <si>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</si>
  <si>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</si>
  <si>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</si>
  <si>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</si>
  <si>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</si>
  <si>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</si>
  <si>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</si>
  <si>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</si>
  <si>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</si>
  <si>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</si>
  <si>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</si>
  <si>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</si>
  <si>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</si>
  <si>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</si>
  <si>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2019 год по дому № 12  ул. Желябова                       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</si>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</sst>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46;&#1077;&#1083;&#1103;&#1073;&#1086;&#1074;&#1072;,%20&#1076;.%2012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34">
          <cell r="P34">
            <v>30963.816000000003</v>
          </cell>
          <cell r="U34">
            <v>35132.022</v>
          </cell>
          <cell r="AB3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38">
          <cell r="CP38">
            <v>0.098448</v>
          </cell>
        </row>
        <row r="39">
          <cell r="CP39">
            <v>0.070083</v>
          </cell>
        </row>
        <row r="43">
          <cell r="CP43">
            <v>0.049566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CS4">
            <v>3594.2999999999997</v>
          </cell>
        </row>
        <row r="38">
          <cell r="CP38">
            <v>0.098448</v>
          </cell>
        </row>
        <row r="42">
          <cell r="CP42">
            <v>0.153068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31.79</v>
          </cell>
        </row>
        <row r="24">
          <cell r="D24">
            <v>-48186.56083039421</v>
          </cell>
        </row>
        <row r="25">
          <cell r="D25">
            <v>113524.19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6">
          <cell r="CP6">
            <v>0.020816</v>
          </cell>
        </row>
        <row r="9">
          <cell r="CP9">
            <v>0.582542</v>
          </cell>
        </row>
        <row r="10">
          <cell r="CP10">
            <v>0.067284</v>
          </cell>
        </row>
        <row r="11">
          <cell r="CP11">
            <v>3.6E-05</v>
          </cell>
        </row>
        <row r="12">
          <cell r="CP12">
            <v>0.186191</v>
          </cell>
        </row>
        <row r="14">
          <cell r="CP14">
            <v>0.143598</v>
          </cell>
        </row>
        <row r="15">
          <cell r="CP15">
            <v>0.349837</v>
          </cell>
        </row>
        <row r="17">
          <cell r="CP17">
            <v>0.016067</v>
          </cell>
        </row>
        <row r="18">
          <cell r="CP18">
            <v>0.096402</v>
          </cell>
        </row>
        <row r="20">
          <cell r="CP20">
            <v>0.174567</v>
          </cell>
        </row>
        <row r="21">
          <cell r="CP21">
            <v>0.319027</v>
          </cell>
        </row>
        <row r="23">
          <cell r="CP23">
            <v>0.004917</v>
          </cell>
        </row>
        <row r="25">
          <cell r="CP25">
            <v>0.693895</v>
          </cell>
        </row>
        <row r="27">
          <cell r="CP27">
            <v>0.072181</v>
          </cell>
        </row>
        <row r="28">
          <cell r="CP28">
            <v>0.157123</v>
          </cell>
        </row>
        <row r="29">
          <cell r="CP29">
            <v>0.057403</v>
          </cell>
        </row>
        <row r="30">
          <cell r="CP30">
            <v>0.111103</v>
          </cell>
        </row>
        <row r="32">
          <cell r="CP32">
            <v>0.079704</v>
          </cell>
        </row>
        <row r="34">
          <cell r="CP34">
            <v>0.288607</v>
          </cell>
        </row>
        <row r="37">
          <cell r="CP37">
            <v>0.268645</v>
          </cell>
        </row>
        <row r="46">
          <cell r="CP46">
            <v>0.159</v>
          </cell>
        </row>
        <row r="47">
          <cell r="CP47">
            <v>0.301</v>
          </cell>
        </row>
        <row r="48">
          <cell r="CP48">
            <v>0.077</v>
          </cell>
        </row>
        <row r="49">
          <cell r="CP49">
            <v>0.158</v>
          </cell>
        </row>
        <row r="50">
          <cell r="CP50">
            <v>0.041</v>
          </cell>
        </row>
        <row r="51">
          <cell r="CP51">
            <v>0.216</v>
          </cell>
        </row>
        <row r="52">
          <cell r="CP52">
            <v>0.044</v>
          </cell>
        </row>
        <row r="53">
          <cell r="CP53">
            <v>0.034</v>
          </cell>
        </row>
        <row r="55">
          <cell r="CP55">
            <v>0.268</v>
          </cell>
        </row>
        <row r="56">
          <cell r="CP56">
            <v>0.642</v>
          </cell>
        </row>
        <row r="57">
          <cell r="CP57">
            <v>0.057</v>
          </cell>
        </row>
        <row r="58">
          <cell r="CP58">
            <v>0.024</v>
          </cell>
        </row>
        <row r="59">
          <cell r="CP59">
            <v>0.284</v>
          </cell>
        </row>
        <row r="60">
          <cell r="CP60">
            <v>0.012</v>
          </cell>
        </row>
        <row r="61">
          <cell r="CP61">
            <v>0.009</v>
          </cell>
        </row>
        <row r="72">
          <cell r="CP72">
            <v>0.029755</v>
          </cell>
        </row>
        <row r="75">
          <cell r="CP75">
            <v>0.027279</v>
          </cell>
        </row>
        <row r="77">
          <cell r="CP77">
            <v>0.712702</v>
          </cell>
        </row>
        <row r="88">
          <cell r="CP88">
            <v>0.7109</v>
          </cell>
        </row>
        <row r="89">
          <cell r="CP89">
            <v>0.2839</v>
          </cell>
        </row>
        <row r="90">
          <cell r="CP90">
            <v>0.054</v>
          </cell>
        </row>
        <row r="91">
          <cell r="CP91">
            <v>0.0258</v>
          </cell>
        </row>
        <row r="92">
          <cell r="CP92">
            <v>0.0108</v>
          </cell>
        </row>
        <row r="94">
          <cell r="CP94">
            <v>0.0033</v>
          </cell>
        </row>
        <row r="95">
          <cell r="CP95">
            <v>0.0005</v>
          </cell>
        </row>
        <row r="97">
          <cell r="CP97">
            <v>0.0028</v>
          </cell>
        </row>
        <row r="98">
          <cell r="CP98">
            <v>0.0001</v>
          </cell>
        </row>
        <row r="101">
          <cell r="CP101">
            <v>1.2254</v>
          </cell>
        </row>
        <row r="102">
          <cell r="CP102">
            <v>0.78335</v>
          </cell>
        </row>
        <row r="123">
          <cell r="CS123">
            <v>198699.2576244293</v>
          </cell>
        </row>
        <row r="124">
          <cell r="CS124">
            <v>295811.6175936911</v>
          </cell>
        </row>
        <row r="125">
          <cell r="CS125">
            <v>52508.68282207416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9.140625" style="18" customWidth="1"/>
    <col min="2" max="2" width="62.421875" style="15" customWidth="1"/>
    <col min="3" max="3" width="24.28125" style="15" customWidth="1"/>
    <col min="4" max="4" width="62.7109375" style="15" customWidth="1"/>
    <col min="5" max="5" width="18.7109375" style="2" hidden="1" customWidth="1"/>
    <col min="6" max="6" width="17.8515625" style="15" hidden="1" customWidth="1"/>
    <col min="7" max="7" width="25.421875" style="15" hidden="1" customWidth="1"/>
    <col min="8" max="10" width="9.140625" style="15" hidden="1" customWidth="1"/>
    <col min="11" max="22" width="0" style="15" hidden="1" customWidth="1"/>
    <col min="23" max="27" width="0" style="3" hidden="1" customWidth="1"/>
    <col min="28" max="16384" width="9.140625" style="3" customWidth="1"/>
  </cols>
  <sheetData>
    <row r="1" ht="15.75">
      <c r="E1" s="2" t="s">
        <v>308</v>
      </c>
    </row>
    <row r="2" spans="1:22" s="6" customFormat="1" ht="33.75" customHeight="1">
      <c r="A2" s="24" t="s">
        <v>359</v>
      </c>
      <c r="B2" s="24"/>
      <c r="C2" s="24"/>
      <c r="D2" s="24"/>
      <c r="E2" s="2">
        <v>3594.3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360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361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362</v>
      </c>
    </row>
    <row r="8" spans="1:4" ht="42.75" customHeight="1">
      <c r="A8" s="23" t="s">
        <v>103</v>
      </c>
      <c r="B8" s="23"/>
      <c r="C8" s="23"/>
      <c r="D8" s="23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31.79</v>
      </c>
    </row>
    <row r="10" spans="1:4" ht="31.5">
      <c r="A10" s="7" t="s">
        <v>58</v>
      </c>
      <c r="B10" s="1" t="s">
        <v>74</v>
      </c>
      <c r="C10" s="1" t="s">
        <v>73</v>
      </c>
      <c r="D10" s="8">
        <f>'[4]по форме'!$D$24</f>
        <v>-48186.56083039421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113524.19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547019.5580401946</v>
      </c>
    </row>
    <row r="13" spans="1:4" ht="15.75">
      <c r="A13" s="7" t="s">
        <v>94</v>
      </c>
      <c r="B13" s="19" t="s">
        <v>79</v>
      </c>
      <c r="C13" s="1" t="s">
        <v>73</v>
      </c>
      <c r="D13" s="8">
        <f>'[5]ГУК 2019'!$CS$124</f>
        <v>295811.6175936911</v>
      </c>
    </row>
    <row r="14" spans="1:4" ht="15.75">
      <c r="A14" s="7" t="s">
        <v>95</v>
      </c>
      <c r="B14" s="19" t="s">
        <v>80</v>
      </c>
      <c r="C14" s="1" t="s">
        <v>73</v>
      </c>
      <c r="D14" s="8">
        <f>'[5]ГУК 2019'!$CS$123</f>
        <v>198699.2576244293</v>
      </c>
    </row>
    <row r="15" spans="1:4" ht="15.75">
      <c r="A15" s="7" t="s">
        <v>96</v>
      </c>
      <c r="B15" s="19" t="s">
        <v>81</v>
      </c>
      <c r="C15" s="1" t="s">
        <v>73</v>
      </c>
      <c r="D15" s="8">
        <f>'[5]ГУК 2019'!$CS$125</f>
        <v>52508.68282207416</v>
      </c>
    </row>
    <row r="16" spans="1:5" ht="15.75">
      <c r="A16" s="19" t="s">
        <v>82</v>
      </c>
      <c r="B16" s="19" t="s">
        <v>83</v>
      </c>
      <c r="C16" s="19" t="s">
        <v>73</v>
      </c>
      <c r="D16" s="20">
        <f>D17</f>
        <v>506925.5180401946</v>
      </c>
      <c r="E16" s="2">
        <v>422167.62</v>
      </c>
    </row>
    <row r="17" spans="1:4" ht="31.5">
      <c r="A17" s="19" t="s">
        <v>59</v>
      </c>
      <c r="B17" s="19" t="s">
        <v>97</v>
      </c>
      <c r="C17" s="19" t="s">
        <v>73</v>
      </c>
      <c r="D17" s="20">
        <f>D12-D25+D250+D266</f>
        <v>506925.5180401946</v>
      </c>
    </row>
    <row r="18" spans="1:4" ht="31.5">
      <c r="A18" s="19" t="s">
        <v>84</v>
      </c>
      <c r="B18" s="19" t="s">
        <v>98</v>
      </c>
      <c r="C18" s="19" t="s">
        <v>73</v>
      </c>
      <c r="D18" s="20">
        <v>0</v>
      </c>
    </row>
    <row r="19" spans="1:4" ht="15.75">
      <c r="A19" s="19" t="s">
        <v>60</v>
      </c>
      <c r="B19" s="19" t="s">
        <v>85</v>
      </c>
      <c r="C19" s="19" t="s">
        <v>73</v>
      </c>
      <c r="D19" s="20">
        <v>0</v>
      </c>
    </row>
    <row r="20" spans="1:4" ht="15.75">
      <c r="A20" s="19" t="s">
        <v>61</v>
      </c>
      <c r="B20" s="19" t="s">
        <v>86</v>
      </c>
      <c r="C20" s="19" t="s">
        <v>73</v>
      </c>
      <c r="D20" s="20">
        <v>0</v>
      </c>
    </row>
    <row r="21" spans="1:4" ht="15.75">
      <c r="A21" s="19" t="s">
        <v>87</v>
      </c>
      <c r="B21" s="19" t="s">
        <v>88</v>
      </c>
      <c r="C21" s="19" t="s">
        <v>73</v>
      </c>
      <c r="D21" s="20">
        <v>0</v>
      </c>
    </row>
    <row r="22" spans="1:4" ht="15.75">
      <c r="A22" s="19" t="s">
        <v>89</v>
      </c>
      <c r="B22" s="19" t="s">
        <v>90</v>
      </c>
      <c r="C22" s="19" t="s">
        <v>73</v>
      </c>
      <c r="D22" s="20">
        <f>D16+D10+D9</f>
        <v>458770.74720980035</v>
      </c>
    </row>
    <row r="23" spans="1:4" ht="15.75">
      <c r="A23" s="19" t="s">
        <v>91</v>
      </c>
      <c r="B23" s="19" t="s">
        <v>99</v>
      </c>
      <c r="C23" s="19" t="s">
        <v>73</v>
      </c>
      <c r="D23" s="20">
        <v>30.03</v>
      </c>
    </row>
    <row r="24" spans="1:4" ht="15.75">
      <c r="A24" s="19" t="s">
        <v>92</v>
      </c>
      <c r="B24" s="19" t="s">
        <v>100</v>
      </c>
      <c r="C24" s="19" t="s">
        <v>73</v>
      </c>
      <c r="D24" s="20">
        <f>D22-D245</f>
        <v>-14529.022474599653</v>
      </c>
    </row>
    <row r="25" spans="1:4" ht="15.75">
      <c r="A25" s="19" t="s">
        <v>93</v>
      </c>
      <c r="B25" s="19" t="s">
        <v>101</v>
      </c>
      <c r="C25" s="19" t="s">
        <v>73</v>
      </c>
      <c r="D25" s="20">
        <v>130386.31</v>
      </c>
    </row>
    <row r="26" spans="1:4" ht="35.25" customHeight="1">
      <c r="A26" s="23" t="s">
        <v>102</v>
      </c>
      <c r="B26" s="23"/>
      <c r="C26" s="23"/>
      <c r="D26" s="23"/>
    </row>
    <row r="27" spans="1:22" s="6" customFormat="1" ht="31.5">
      <c r="A27" s="16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7" t="s">
        <v>109</v>
      </c>
      <c r="B28" s="1" t="s">
        <v>105</v>
      </c>
      <c r="C28" s="1" t="s">
        <v>73</v>
      </c>
      <c r="D28" s="8">
        <f>E28</f>
        <v>35132.022</v>
      </c>
      <c r="E28" s="2">
        <f>'[1]2018 Управл'!$U$34</f>
        <v>35132.022</v>
      </c>
      <c r="F28" s="15">
        <f>'[5]ГУК 2019'!$CP$77*12*E2</f>
        <v>30739.977583199998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9">
        <f>E28/E2</f>
        <v>9.774371087555295</v>
      </c>
    </row>
    <row r="33" spans="1:22" s="6" customFormat="1" ht="31.5">
      <c r="A33" s="16" t="s">
        <v>115</v>
      </c>
      <c r="B33" s="4" t="s">
        <v>104</v>
      </c>
      <c r="C33" s="4" t="s">
        <v>67</v>
      </c>
      <c r="D33" s="4" t="s">
        <v>11</v>
      </c>
      <c r="E33" s="2" t="s">
        <v>310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47104.020359999995</v>
      </c>
    </row>
    <row r="35" spans="1:7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f>F35</f>
        <v>2329.1064</v>
      </c>
      <c r="F35" s="15">
        <f>'[5]ГУК 2019'!$CP$90*12*E2</f>
        <v>2329.1064</v>
      </c>
      <c r="G35" s="2">
        <v>1843.87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7">
        <f>E35/E2</f>
        <v>0.648</v>
      </c>
    </row>
    <row r="39" spans="1:7" ht="31.5">
      <c r="A39" s="7" t="s">
        <v>121</v>
      </c>
      <c r="B39" s="1" t="s">
        <v>106</v>
      </c>
      <c r="C39" s="1" t="s">
        <v>67</v>
      </c>
      <c r="D39" s="1" t="s">
        <v>309</v>
      </c>
      <c r="E39" s="2">
        <f>F39</f>
        <v>1112.79528</v>
      </c>
      <c r="F39" s="15">
        <f>'[5]ГУК 2019'!$CP$91*12*E2</f>
        <v>1112.79528</v>
      </c>
      <c r="G39" s="2">
        <v>834.59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7">
        <f>E39/E2</f>
        <v>0.3096</v>
      </c>
    </row>
    <row r="43" spans="1:7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f>F43</f>
        <v>12245.061239999999</v>
      </c>
      <c r="F43" s="15">
        <f>'[5]ГУК 2019'!$CP$89*12*E2</f>
        <v>12245.061239999999</v>
      </c>
      <c r="G43" s="2">
        <v>8928.68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3.4067999999999996</v>
      </c>
    </row>
    <row r="47" spans="1:7" ht="31.5">
      <c r="A47" s="7" t="s">
        <v>321</v>
      </c>
      <c r="B47" s="1" t="s">
        <v>106</v>
      </c>
      <c r="C47" s="1" t="s">
        <v>67</v>
      </c>
      <c r="D47" s="1" t="s">
        <v>14</v>
      </c>
      <c r="E47" s="2">
        <f>F47</f>
        <v>30662.25444</v>
      </c>
      <c r="F47" s="15">
        <f>'[5]ГУК 2019'!$CP$88*12*E2</f>
        <v>30662.25444</v>
      </c>
      <c r="G47" s="2">
        <v>22056.56</v>
      </c>
    </row>
    <row r="48" spans="1:4" ht="15.75">
      <c r="A48" s="7" t="s">
        <v>322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323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324</v>
      </c>
      <c r="B50" s="1" t="s">
        <v>108</v>
      </c>
      <c r="C50" s="1" t="s">
        <v>73</v>
      </c>
      <c r="D50" s="17">
        <f>E47/E2</f>
        <v>8.5308</v>
      </c>
    </row>
    <row r="51" spans="1:7" ht="47.25">
      <c r="A51" s="7" t="s">
        <v>325</v>
      </c>
      <c r="B51" s="1" t="s">
        <v>106</v>
      </c>
      <c r="C51" s="1" t="s">
        <v>67</v>
      </c>
      <c r="D51" s="17" t="s">
        <v>312</v>
      </c>
      <c r="E51" s="2">
        <f>F51</f>
        <v>288.98172</v>
      </c>
      <c r="F51" s="15">
        <f>('[5]ГУК 2019'!$CP$94+'[5]ГУК 2019'!$CP$95+'[5]ГУК 2019'!$CP$97+'[5]ГУК 2019'!$CP$98)*12*E2</f>
        <v>288.98172</v>
      </c>
      <c r="G51" s="2">
        <v>248.55</v>
      </c>
    </row>
    <row r="52" spans="1:4" ht="15.75">
      <c r="A52" s="7" t="s">
        <v>326</v>
      </c>
      <c r="B52" s="1" t="s">
        <v>107</v>
      </c>
      <c r="C52" s="1" t="s">
        <v>67</v>
      </c>
      <c r="D52" s="17" t="s">
        <v>147</v>
      </c>
    </row>
    <row r="53" spans="1:4" ht="15.75">
      <c r="A53" s="7" t="s">
        <v>327</v>
      </c>
      <c r="B53" s="1" t="s">
        <v>64</v>
      </c>
      <c r="C53" s="1" t="s">
        <v>67</v>
      </c>
      <c r="D53" s="17" t="s">
        <v>10</v>
      </c>
    </row>
    <row r="54" spans="1:4" ht="15.75">
      <c r="A54" s="7" t="s">
        <v>328</v>
      </c>
      <c r="B54" s="1" t="s">
        <v>108</v>
      </c>
      <c r="C54" s="1" t="s">
        <v>73</v>
      </c>
      <c r="D54" s="17">
        <f>E51/E2</f>
        <v>0.0804</v>
      </c>
    </row>
    <row r="55" spans="1:7" ht="31.5">
      <c r="A55" s="7" t="s">
        <v>329</v>
      </c>
      <c r="B55" s="1" t="s">
        <v>106</v>
      </c>
      <c r="C55" s="1" t="s">
        <v>67</v>
      </c>
      <c r="D55" s="17" t="s">
        <v>311</v>
      </c>
      <c r="E55" s="2">
        <f>F55</f>
        <v>465.82128</v>
      </c>
      <c r="F55" s="15">
        <f>'[5]ГУК 2019'!$CP$92*12*E2</f>
        <v>465.82128</v>
      </c>
      <c r="G55" s="2">
        <v>349.37</v>
      </c>
    </row>
    <row r="56" spans="1:4" ht="15.75">
      <c r="A56" s="7" t="s">
        <v>330</v>
      </c>
      <c r="B56" s="1" t="s">
        <v>107</v>
      </c>
      <c r="C56" s="1" t="s">
        <v>67</v>
      </c>
      <c r="D56" s="17" t="s">
        <v>147</v>
      </c>
    </row>
    <row r="57" spans="1:4" ht="15.75">
      <c r="A57" s="7" t="s">
        <v>331</v>
      </c>
      <c r="B57" s="1" t="s">
        <v>64</v>
      </c>
      <c r="C57" s="1" t="s">
        <v>67</v>
      </c>
      <c r="D57" s="17" t="s">
        <v>10</v>
      </c>
    </row>
    <row r="58" spans="1:4" ht="15.75">
      <c r="A58" s="7" t="s">
        <v>332</v>
      </c>
      <c r="B58" s="1" t="s">
        <v>108</v>
      </c>
      <c r="C58" s="1" t="s">
        <v>73</v>
      </c>
      <c r="D58" s="17">
        <f>E55/E2</f>
        <v>0.1296</v>
      </c>
    </row>
    <row r="59" spans="1:22" s="6" customFormat="1" ht="24.75" customHeight="1">
      <c r="A59" s="16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7" t="s">
        <v>130</v>
      </c>
      <c r="B60" s="1" t="s">
        <v>105</v>
      </c>
      <c r="C60" s="1" t="s">
        <v>73</v>
      </c>
      <c r="D60" s="8">
        <f>F60</f>
        <v>33787.13886</v>
      </c>
      <c r="E60" s="2">
        <f>'[1]2018 Управл'!$P$34</f>
        <v>30963.816000000003</v>
      </c>
      <c r="F60" s="15">
        <f>'[5]ГУК 2019'!$CP$102*12*E2</f>
        <v>33787.13886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9">
        <f>E60/E2</f>
        <v>8.614699941574159</v>
      </c>
    </row>
    <row r="65" spans="1:22" s="6" customFormat="1" ht="15.75">
      <c r="A65" s="16" t="s">
        <v>135</v>
      </c>
      <c r="B65" s="4" t="s">
        <v>104</v>
      </c>
      <c r="C65" s="4" t="s">
        <v>67</v>
      </c>
      <c r="D65" s="4" t="s">
        <v>357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8">
        <f>E65</f>
        <v>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357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1">
        <f>E65/E2</f>
        <v>0</v>
      </c>
    </row>
    <row r="71" spans="1:22" s="6" customFormat="1" ht="31.5">
      <c r="A71" s="16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15.75">
      <c r="A72" s="7" t="s">
        <v>142</v>
      </c>
      <c r="B72" s="1" t="s">
        <v>105</v>
      </c>
      <c r="C72" s="1" t="s">
        <v>73</v>
      </c>
      <c r="D72" s="8">
        <f>E72</f>
        <v>52853.46</v>
      </c>
      <c r="E72" s="2">
        <v>52853.46</v>
      </c>
      <c r="F72" s="15">
        <f>'[5]ГУК 2019'!$CP$101*12*E2</f>
        <v>52853.462640000005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9">
        <f>E72/E2</f>
        <v>14.704799265503713</v>
      </c>
    </row>
    <row r="77" spans="1:22" s="6" customFormat="1" ht="31.5">
      <c r="A77" s="16" t="s">
        <v>148</v>
      </c>
      <c r="B77" s="4" t="s">
        <v>104</v>
      </c>
      <c r="C77" s="4" t="s">
        <v>67</v>
      </c>
      <c r="D77" s="4" t="s">
        <v>54</v>
      </c>
      <c r="E77" s="2"/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1">
        <f>E79</f>
        <v>11650.96</v>
      </c>
    </row>
    <row r="79" spans="1:6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11650.96</v>
      </c>
      <c r="F79" s="15">
        <f>'[5]ГУК 2019'!$CP$37*12*E2</f>
        <v>11587.088682000001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9">
        <f>E79/E2</f>
        <v>3.2415101688785017</v>
      </c>
    </row>
    <row r="83" spans="1:22" s="6" customFormat="1" ht="31.5">
      <c r="A83" s="16" t="s">
        <v>155</v>
      </c>
      <c r="B83" s="4" t="s">
        <v>104</v>
      </c>
      <c r="C83" s="4" t="s">
        <v>67</v>
      </c>
      <c r="D83" s="4" t="s">
        <v>55</v>
      </c>
      <c r="E83" s="2">
        <f>2433.58+1196.13</f>
        <v>3629.71</v>
      </c>
      <c r="F83" s="5" t="s">
        <v>319</v>
      </c>
      <c r="G83" s="5">
        <f>('[5]ГУК 2019'!$CP$72+'[5]ГУК 2019'!$CP$75)*12*E2</f>
        <v>2459.9676744000003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1">
        <f>E83</f>
        <v>3629.71</v>
      </c>
      <c r="F84" s="15">
        <v>74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9">
        <f>E83/F84</f>
        <v>49.050135135135136</v>
      </c>
    </row>
    <row r="89" spans="1:22" s="6" customFormat="1" ht="47.25">
      <c r="A89" s="16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320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1">
        <f>E91+E95</f>
        <v>1966.22</v>
      </c>
      <c r="F90" s="1">
        <v>717.6</v>
      </c>
    </row>
    <row r="91" spans="1:6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1578.72</v>
      </c>
      <c r="F91" s="22" t="s">
        <v>353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22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9">
        <f>E91/F90</f>
        <v>2.2</v>
      </c>
      <c r="F94" s="1" t="s">
        <v>320</v>
      </c>
    </row>
    <row r="95" spans="1:6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v>387.5</v>
      </c>
      <c r="F95" s="1">
        <f>F90</f>
        <v>717.6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9">
        <f>E95/F95</f>
        <v>0.539994425863991</v>
      </c>
    </row>
    <row r="99" spans="1:22" s="6" customFormat="1" ht="63">
      <c r="A99" s="16" t="s">
        <v>172</v>
      </c>
      <c r="B99" s="4" t="s">
        <v>104</v>
      </c>
      <c r="C99" s="4" t="s">
        <v>67</v>
      </c>
      <c r="D99" s="4" t="s">
        <v>26</v>
      </c>
      <c r="E99" s="2"/>
      <c r="F99" s="1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E101+E105+E113+E117+E121+E125+E129+E133+E137+E141+E145+E149+E153+E109</f>
        <v>131225.5727276</v>
      </c>
    </row>
    <row r="101" spans="1:7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f>F101</f>
        <v>1984.0536000000002</v>
      </c>
      <c r="F101" s="15">
        <f>('[5]ГУК 2019'!$CP$53+'[5]ГУК 2019'!$CP$60)*12*E2</f>
        <v>1984.0536000000002</v>
      </c>
      <c r="G101" s="2">
        <v>1238.54</v>
      </c>
    </row>
    <row r="102" spans="1:4" ht="15.75">
      <c r="A102" s="7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177</v>
      </c>
      <c r="B104" s="1" t="s">
        <v>108</v>
      </c>
      <c r="C104" s="1" t="s">
        <v>73</v>
      </c>
      <c r="D104" s="9">
        <f>E101/E2</f>
        <v>0.552</v>
      </c>
    </row>
    <row r="105" spans="1:7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f>F105</f>
        <v>6857.9244</v>
      </c>
      <c r="F105" s="15">
        <f>'[5]ГУК 2019'!$CP$46*12*E2</f>
        <v>6857.9244</v>
      </c>
      <c r="G105" s="2">
        <v>5143.44</v>
      </c>
    </row>
    <row r="106" spans="1:4" ht="15.75">
      <c r="A106" s="7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9">
        <f>E105/E2</f>
        <v>1.908</v>
      </c>
    </row>
    <row r="109" spans="1:6" ht="31.5">
      <c r="A109" s="7"/>
      <c r="B109" s="1" t="s">
        <v>106</v>
      </c>
      <c r="C109" s="1" t="s">
        <v>67</v>
      </c>
      <c r="D109" s="9" t="s">
        <v>358</v>
      </c>
      <c r="E109" s="2">
        <v>3425.21</v>
      </c>
      <c r="F109" s="15">
        <f>'[5]ГУК 2019'!$CP$50*12*E2</f>
        <v>1768.3956</v>
      </c>
    </row>
    <row r="110" spans="1:4" ht="15.75">
      <c r="A110" s="7"/>
      <c r="B110" s="1" t="s">
        <v>107</v>
      </c>
      <c r="C110" s="1" t="s">
        <v>67</v>
      </c>
      <c r="D110" s="9" t="s">
        <v>24</v>
      </c>
    </row>
    <row r="111" spans="1:4" ht="15.75">
      <c r="A111" s="7"/>
      <c r="B111" s="1" t="s">
        <v>64</v>
      </c>
      <c r="C111" s="1" t="s">
        <v>67</v>
      </c>
      <c r="D111" s="9" t="s">
        <v>10</v>
      </c>
    </row>
    <row r="112" spans="1:4" ht="15.75">
      <c r="A112" s="7"/>
      <c r="B112" s="1" t="s">
        <v>108</v>
      </c>
      <c r="C112" s="1" t="s">
        <v>73</v>
      </c>
      <c r="D112" s="9">
        <f>E109/E2</f>
        <v>0.9529560693319978</v>
      </c>
    </row>
    <row r="113" spans="1:7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f>F113</f>
        <v>2932.9488000000006</v>
      </c>
      <c r="F113" s="15">
        <f>('[5]ГУК 2019'!$CP$52+'[5]ГУК 2019'!$CP$58)*12*E2</f>
        <v>2932.9488000000006</v>
      </c>
      <c r="G113" s="2">
        <v>2468.21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9">
        <f>E113/E2</f>
        <v>0.8160000000000002</v>
      </c>
    </row>
    <row r="117" spans="1:6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37594.69</v>
      </c>
      <c r="F117" s="15">
        <f>('[5]ГУК 2019'!$CP$48+'[5]ГУК 2019'!$CP$56)*12*E2</f>
        <v>31011.620400000003</v>
      </c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9">
        <f>E117/E2</f>
        <v>10.45953036752636</v>
      </c>
    </row>
    <row r="121" spans="1:7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F121</f>
        <v>24541.8804</v>
      </c>
      <c r="F121" s="15">
        <f>('[5]ГУК 2019'!$CP$47+'[5]ГУК 2019'!$CP$55)*12*E2</f>
        <v>24541.8804</v>
      </c>
      <c r="G121" s="2">
        <f>7789.57+14860.99</f>
        <v>22650.559999999998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9">
        <f>E121/E2</f>
        <v>6.827999999999999</v>
      </c>
    </row>
    <row r="125" spans="1:7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f>F125</f>
        <v>12249.374399999999</v>
      </c>
      <c r="F125" s="15">
        <f>'[5]ГУК 2019'!$CP$59*12*E2</f>
        <v>12249.374399999999</v>
      </c>
      <c r="G125" s="2">
        <v>12242.186</v>
      </c>
    </row>
    <row r="126" spans="1:4" ht="15.75">
      <c r="A126" s="7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9">
        <f>E125/E2</f>
        <v>3.4079999999999995</v>
      </c>
    </row>
    <row r="129" spans="1:7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f>F129</f>
        <v>9316.4256</v>
      </c>
      <c r="F129" s="15">
        <f>'[5]ГУК 2019'!$CP$51*12*E2</f>
        <v>9316.4256</v>
      </c>
      <c r="G129" s="2">
        <v>4438.96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9">
        <f>E129/E2</f>
        <v>2.592</v>
      </c>
    </row>
    <row r="133" spans="1:7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f>F133</f>
        <v>6814.7928</v>
      </c>
      <c r="F133" s="15">
        <f>'[5]ГУК 2019'!$CP$49*12*E2</f>
        <v>6814.7928</v>
      </c>
      <c r="G133" s="2">
        <v>3242.06</v>
      </c>
    </row>
    <row r="134" spans="1:4" ht="15.75">
      <c r="A134" s="7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9">
        <f>E133/E2</f>
        <v>1.896</v>
      </c>
    </row>
    <row r="137" spans="1:6" ht="31.5">
      <c r="A137" s="7" t="s">
        <v>333</v>
      </c>
      <c r="B137" s="1" t="s">
        <v>106</v>
      </c>
      <c r="C137" s="1" t="s">
        <v>67</v>
      </c>
      <c r="D137" s="1" t="s">
        <v>316</v>
      </c>
      <c r="E137" s="2">
        <v>3681.28</v>
      </c>
      <c r="F137" s="15">
        <f>'[5]ГУК 2019'!$CP$57*12*E2</f>
        <v>2458.5012</v>
      </c>
    </row>
    <row r="138" spans="1:4" ht="15.75">
      <c r="A138" s="7" t="s">
        <v>334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335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336</v>
      </c>
      <c r="B140" s="1" t="s">
        <v>108</v>
      </c>
      <c r="C140" s="1" t="s">
        <v>73</v>
      </c>
      <c r="D140" s="9">
        <f>E137/E2</f>
        <v>1.0241994268703225</v>
      </c>
    </row>
    <row r="141" spans="1:6" ht="31.5">
      <c r="A141" s="7"/>
      <c r="B141" s="1" t="s">
        <v>106</v>
      </c>
      <c r="C141" s="1" t="s">
        <v>67</v>
      </c>
      <c r="D141" s="9" t="s">
        <v>315</v>
      </c>
      <c r="E141" s="2">
        <v>388.18</v>
      </c>
      <c r="F141" s="15">
        <f>'[5]ГУК 2019'!$CP$61*12*E2</f>
        <v>388.1844</v>
      </c>
    </row>
    <row r="142" spans="1:4" ht="15.75">
      <c r="A142" s="7"/>
      <c r="B142" s="1" t="s">
        <v>107</v>
      </c>
      <c r="C142" s="1" t="s">
        <v>67</v>
      </c>
      <c r="D142" s="9" t="s">
        <v>31</v>
      </c>
    </row>
    <row r="143" spans="1:4" ht="15.75">
      <c r="A143" s="7"/>
      <c r="B143" s="1" t="s">
        <v>64</v>
      </c>
      <c r="C143" s="1" t="s">
        <v>67</v>
      </c>
      <c r="D143" s="9" t="s">
        <v>10</v>
      </c>
    </row>
    <row r="144" spans="1:4" ht="15.75">
      <c r="A144" s="7"/>
      <c r="B144" s="1" t="s">
        <v>108</v>
      </c>
      <c r="C144" s="1" t="s">
        <v>73</v>
      </c>
      <c r="D144" s="9">
        <f>E141/E2</f>
        <v>0.10799877583952369</v>
      </c>
    </row>
    <row r="145" spans="1:6" ht="31.5">
      <c r="A145" s="7" t="s">
        <v>337</v>
      </c>
      <c r="B145" s="1" t="s">
        <v>106</v>
      </c>
      <c r="C145" s="1" t="s">
        <v>67</v>
      </c>
      <c r="D145" s="9" t="s">
        <v>317</v>
      </c>
      <c r="E145" s="2">
        <v>5552.97</v>
      </c>
      <c r="F145" s="15">
        <f>'[5]ГУК 2019'!$CP$6*12*E2</f>
        <v>897.8273856000001</v>
      </c>
    </row>
    <row r="146" spans="1:4" ht="15.75">
      <c r="A146" s="7" t="s">
        <v>338</v>
      </c>
      <c r="B146" s="1" t="s">
        <v>107</v>
      </c>
      <c r="C146" s="1" t="s">
        <v>67</v>
      </c>
      <c r="D146" s="9" t="s">
        <v>24</v>
      </c>
    </row>
    <row r="147" spans="1:4" ht="15.75">
      <c r="A147" s="7" t="s">
        <v>339</v>
      </c>
      <c r="B147" s="1" t="s">
        <v>64</v>
      </c>
      <c r="C147" s="1" t="s">
        <v>67</v>
      </c>
      <c r="D147" s="9" t="s">
        <v>10</v>
      </c>
    </row>
    <row r="148" spans="1:4" ht="15.75">
      <c r="A148" s="7" t="s">
        <v>340</v>
      </c>
      <c r="B148" s="1" t="s">
        <v>108</v>
      </c>
      <c r="C148" s="1" t="s">
        <v>73</v>
      </c>
      <c r="D148" s="9">
        <f>E145/E2</f>
        <v>1.5449378182121694</v>
      </c>
    </row>
    <row r="149" spans="1:7" ht="31.5">
      <c r="A149" s="7" t="s">
        <v>341</v>
      </c>
      <c r="B149" s="1" t="s">
        <v>106</v>
      </c>
      <c r="C149" s="1" t="s">
        <v>67</v>
      </c>
      <c r="D149" s="9" t="s">
        <v>314</v>
      </c>
      <c r="E149" s="2">
        <f>F149</f>
        <v>3437.7610464</v>
      </c>
      <c r="F149" s="15">
        <f>'[5]ГУК 2019'!$CP$32*12*E2</f>
        <v>3437.7610464</v>
      </c>
      <c r="G149" s="2">
        <v>440.36</v>
      </c>
    </row>
    <row r="150" spans="1:4" ht="15.75">
      <c r="A150" s="7" t="s">
        <v>342</v>
      </c>
      <c r="B150" s="1" t="s">
        <v>107</v>
      </c>
      <c r="C150" s="1" t="s">
        <v>67</v>
      </c>
      <c r="D150" s="9" t="s">
        <v>24</v>
      </c>
    </row>
    <row r="151" spans="1:4" ht="15.75">
      <c r="A151" s="7" t="s">
        <v>343</v>
      </c>
      <c r="B151" s="1" t="s">
        <v>64</v>
      </c>
      <c r="C151" s="1" t="s">
        <v>67</v>
      </c>
      <c r="D151" s="9" t="s">
        <v>10</v>
      </c>
    </row>
    <row r="152" spans="1:4" ht="15.75">
      <c r="A152" s="7" t="s">
        <v>344</v>
      </c>
      <c r="B152" s="1" t="s">
        <v>108</v>
      </c>
      <c r="C152" s="1" t="s">
        <v>73</v>
      </c>
      <c r="D152" s="9">
        <f>E149/E2</f>
        <v>0.956448</v>
      </c>
    </row>
    <row r="153" spans="1:7" ht="31.5">
      <c r="A153" s="7" t="s">
        <v>345</v>
      </c>
      <c r="B153" s="1" t="s">
        <v>106</v>
      </c>
      <c r="C153" s="1" t="s">
        <v>67</v>
      </c>
      <c r="D153" s="1" t="s">
        <v>313</v>
      </c>
      <c r="E153" s="2">
        <f>F153</f>
        <v>12448.0816812</v>
      </c>
      <c r="F153" s="12">
        <f>'[5]ГУК 2019'!$CP$34*12*E2</f>
        <v>12448.0816812</v>
      </c>
      <c r="G153" s="2">
        <v>0</v>
      </c>
    </row>
    <row r="154" spans="1:6" ht="15.75">
      <c r="A154" s="7" t="s">
        <v>346</v>
      </c>
      <c r="B154" s="1" t="s">
        <v>107</v>
      </c>
      <c r="C154" s="1" t="s">
        <v>67</v>
      </c>
      <c r="D154" s="1" t="s">
        <v>24</v>
      </c>
      <c r="F154" s="11"/>
    </row>
    <row r="155" spans="1:4" ht="15.75">
      <c r="A155" s="7" t="s">
        <v>347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348</v>
      </c>
      <c r="B156" s="1" t="s">
        <v>108</v>
      </c>
      <c r="C156" s="1" t="s">
        <v>73</v>
      </c>
      <c r="D156" s="9">
        <f>E153/E2</f>
        <v>3.463284</v>
      </c>
    </row>
    <row r="157" spans="1:4" ht="47.25">
      <c r="A157" s="16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E159+E163+E171+E175+E179+E183+E187+E191+E195+E199+E203+E167</f>
        <v>90298.8825076</v>
      </c>
    </row>
    <row r="159" spans="1:6" ht="31.5" hidden="1">
      <c r="A159" s="7" t="s">
        <v>208</v>
      </c>
      <c r="B159" s="1" t="s">
        <v>106</v>
      </c>
      <c r="C159" s="1" t="s">
        <v>67</v>
      </c>
      <c r="D159" s="1" t="s">
        <v>39</v>
      </c>
      <c r="E159" s="2">
        <v>0</v>
      </c>
      <c r="F159" s="15">
        <v>1</v>
      </c>
    </row>
    <row r="160" spans="1:4" ht="15.75" hidden="1">
      <c r="A160" s="7" t="s">
        <v>209</v>
      </c>
      <c r="B160" s="1" t="s">
        <v>107</v>
      </c>
      <c r="C160" s="1" t="s">
        <v>67</v>
      </c>
      <c r="D160" s="1" t="s">
        <v>40</v>
      </c>
    </row>
    <row r="161" spans="1:4" ht="15.75" hidden="1">
      <c r="A161" s="7" t="s">
        <v>210</v>
      </c>
      <c r="B161" s="1" t="s">
        <v>64</v>
      </c>
      <c r="C161" s="1" t="s">
        <v>67</v>
      </c>
      <c r="D161" s="1" t="s">
        <v>20</v>
      </c>
    </row>
    <row r="162" spans="1:4" ht="15.75" hidden="1">
      <c r="A162" s="7" t="s">
        <v>211</v>
      </c>
      <c r="B162" s="1" t="s">
        <v>108</v>
      </c>
      <c r="C162" s="1" t="s">
        <v>73</v>
      </c>
      <c r="D162" s="9">
        <v>251.9</v>
      </c>
    </row>
    <row r="163" spans="1:7" ht="31.5">
      <c r="A163" s="7"/>
      <c r="B163" s="1" t="s">
        <v>106</v>
      </c>
      <c r="C163" s="1" t="s">
        <v>67</v>
      </c>
      <c r="D163" s="1" t="s">
        <v>356</v>
      </c>
      <c r="E163" s="2">
        <f>('[3]гук(2016)'!$CP$38+'[3]гук(2016)'!$CP$42)*12*'[3]гук(2016)'!$CS$4</f>
        <v>10848.2875056</v>
      </c>
      <c r="F163" s="15">
        <v>2</v>
      </c>
      <c r="G163" s="15">
        <f>'[2]гук(2016)'!$CP$38*12*E2</f>
        <v>4246.2197568</v>
      </c>
    </row>
    <row r="164" spans="1:4" ht="15.75">
      <c r="A164" s="7"/>
      <c r="B164" s="1" t="s">
        <v>107</v>
      </c>
      <c r="C164" s="1" t="s">
        <v>67</v>
      </c>
      <c r="D164" s="1" t="s">
        <v>40</v>
      </c>
    </row>
    <row r="165" spans="1:4" ht="15.75">
      <c r="A165" s="7"/>
      <c r="B165" s="1" t="s">
        <v>64</v>
      </c>
      <c r="C165" s="1" t="s">
        <v>67</v>
      </c>
      <c r="D165" s="1" t="s">
        <v>20</v>
      </c>
    </row>
    <row r="166" spans="1:4" ht="15.75">
      <c r="A166" s="7"/>
      <c r="B166" s="1" t="s">
        <v>108</v>
      </c>
      <c r="C166" s="1" t="s">
        <v>73</v>
      </c>
      <c r="D166" s="9">
        <f>E163/F163</f>
        <v>5424.1437528</v>
      </c>
    </row>
    <row r="167" spans="1:7" ht="31.5">
      <c r="A167" s="7"/>
      <c r="B167" s="1" t="s">
        <v>106</v>
      </c>
      <c r="C167" s="1" t="s">
        <v>67</v>
      </c>
      <c r="D167" s="1" t="s">
        <v>39</v>
      </c>
      <c r="E167" s="2">
        <f>('[2]гук(2016)'!$CP$39+'[2]гук(2016)'!$CP$43)*12*E2</f>
        <v>5160.6528084</v>
      </c>
      <c r="F167" s="15">
        <v>1</v>
      </c>
      <c r="G167" s="15">
        <f>'[2]гук(2016)'!$CP$39*12*E2</f>
        <v>3022.7919228000005</v>
      </c>
    </row>
    <row r="168" spans="1:4" ht="15.75">
      <c r="A168" s="7"/>
      <c r="B168" s="1" t="s">
        <v>107</v>
      </c>
      <c r="C168" s="1" t="s">
        <v>67</v>
      </c>
      <c r="D168" s="1" t="s">
        <v>40</v>
      </c>
    </row>
    <row r="169" spans="1:4" ht="15.75">
      <c r="A169" s="7"/>
      <c r="B169" s="1" t="s">
        <v>64</v>
      </c>
      <c r="C169" s="1" t="s">
        <v>67</v>
      </c>
      <c r="D169" s="1" t="s">
        <v>20</v>
      </c>
    </row>
    <row r="170" spans="1:4" ht="15.75">
      <c r="A170" s="7"/>
      <c r="B170" s="1" t="s">
        <v>108</v>
      </c>
      <c r="C170" s="1" t="s">
        <v>73</v>
      </c>
      <c r="D170" s="9">
        <f>E167/F167</f>
        <v>5160.6528084</v>
      </c>
    </row>
    <row r="171" spans="1:6" ht="31.5">
      <c r="A171" s="7" t="s">
        <v>212</v>
      </c>
      <c r="B171" s="1" t="s">
        <v>106</v>
      </c>
      <c r="C171" s="1" t="s">
        <v>67</v>
      </c>
      <c r="D171" s="1" t="s">
        <v>41</v>
      </c>
      <c r="E171" s="2">
        <v>7617.03</v>
      </c>
      <c r="F171" s="15">
        <f>'[5]ГУК 2019'!$CP$30*12*E2</f>
        <v>4792.0501548</v>
      </c>
    </row>
    <row r="172" spans="1:4" ht="15.75">
      <c r="A172" s="7" t="s">
        <v>213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214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215</v>
      </c>
      <c r="B174" s="1" t="s">
        <v>108</v>
      </c>
      <c r="C174" s="1" t="s">
        <v>73</v>
      </c>
      <c r="D174" s="9">
        <f>E171/E2</f>
        <v>2.1191970620148566</v>
      </c>
    </row>
    <row r="175" spans="1:7" ht="31.5">
      <c r="A175" s="7" t="s">
        <v>216</v>
      </c>
      <c r="B175" s="1" t="s">
        <v>106</v>
      </c>
      <c r="C175" s="1" t="s">
        <v>67</v>
      </c>
      <c r="D175" s="1" t="s">
        <v>42</v>
      </c>
      <c r="E175" s="2">
        <f>F175</f>
        <v>3113.2820196</v>
      </c>
      <c r="F175" s="15">
        <f>'[5]ГУК 2019'!$CP$27*12*E2</f>
        <v>3113.2820196</v>
      </c>
      <c r="G175" s="2">
        <v>0</v>
      </c>
    </row>
    <row r="176" spans="1:4" ht="15.75">
      <c r="A176" s="7" t="s">
        <v>217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218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219</v>
      </c>
      <c r="B178" s="1" t="s">
        <v>108</v>
      </c>
      <c r="C178" s="1" t="s">
        <v>73</v>
      </c>
      <c r="D178" s="9">
        <f>E175/E2</f>
        <v>0.8661719999999999</v>
      </c>
    </row>
    <row r="179" spans="1:7" ht="31.5">
      <c r="A179" s="7" t="s">
        <v>220</v>
      </c>
      <c r="B179" s="1" t="s">
        <v>106</v>
      </c>
      <c r="C179" s="1" t="s">
        <v>67</v>
      </c>
      <c r="D179" s="1" t="s">
        <v>43</v>
      </c>
      <c r="E179" s="2">
        <f>F179</f>
        <v>13760.144953200002</v>
      </c>
      <c r="F179" s="15">
        <f>'[5]ГУК 2019'!$CP$21*12*E2</f>
        <v>13760.144953200002</v>
      </c>
      <c r="G179" s="2">
        <v>4724.54</v>
      </c>
    </row>
    <row r="180" spans="1:4" ht="15.75">
      <c r="A180" s="7" t="s">
        <v>221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222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223</v>
      </c>
      <c r="B182" s="1" t="s">
        <v>108</v>
      </c>
      <c r="C182" s="1" t="s">
        <v>73</v>
      </c>
      <c r="D182" s="9">
        <f>E179/E2</f>
        <v>3.8283240000000003</v>
      </c>
    </row>
    <row r="183" spans="1:7" ht="31.5">
      <c r="A183" s="7" t="s">
        <v>224</v>
      </c>
      <c r="B183" s="1" t="s">
        <v>106</v>
      </c>
      <c r="C183" s="1" t="s">
        <v>67</v>
      </c>
      <c r="D183" s="1" t="s">
        <v>306</v>
      </c>
      <c r="E183" s="2">
        <f>F183</f>
        <v>7529.3540172</v>
      </c>
      <c r="F183" s="15">
        <f>'[5]ГУК 2019'!$CP$20*12*E2</f>
        <v>7529.3540172</v>
      </c>
      <c r="G183" s="2">
        <v>1406.57</v>
      </c>
    </row>
    <row r="184" spans="1:4" ht="15.75">
      <c r="A184" s="7" t="s">
        <v>225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227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228</v>
      </c>
      <c r="B186" s="1" t="s">
        <v>108</v>
      </c>
      <c r="C186" s="1" t="s">
        <v>73</v>
      </c>
      <c r="D186" s="9">
        <f>E183/E2</f>
        <v>2.094804</v>
      </c>
    </row>
    <row r="187" spans="1:6" ht="31.5">
      <c r="A187" s="7"/>
      <c r="B187" s="1" t="s">
        <v>106</v>
      </c>
      <c r="C187" s="1" t="s">
        <v>67</v>
      </c>
      <c r="D187" s="1" t="s">
        <v>355</v>
      </c>
      <c r="E187" s="2">
        <v>3088.48</v>
      </c>
      <c r="F187" s="15">
        <f>'[5]ГУК 2019'!$CP$23*12*E2</f>
        <v>212.07807720000002</v>
      </c>
    </row>
    <row r="188" spans="1:4" ht="15.75">
      <c r="A188" s="7"/>
      <c r="B188" s="1" t="s">
        <v>107</v>
      </c>
      <c r="C188" s="1" t="s">
        <v>67</v>
      </c>
      <c r="D188" s="1" t="s">
        <v>24</v>
      </c>
    </row>
    <row r="189" spans="1:4" ht="15.75">
      <c r="A189" s="7"/>
      <c r="B189" s="1" t="s">
        <v>64</v>
      </c>
      <c r="C189" s="1" t="s">
        <v>67</v>
      </c>
      <c r="D189" s="1" t="s">
        <v>10</v>
      </c>
    </row>
    <row r="190" spans="1:4" ht="15.75">
      <c r="A190" s="7"/>
      <c r="B190" s="1" t="s">
        <v>108</v>
      </c>
      <c r="C190" s="1" t="s">
        <v>73</v>
      </c>
      <c r="D190" s="9">
        <f>E187/E2</f>
        <v>0.8592716245165957</v>
      </c>
    </row>
    <row r="191" spans="1:7" ht="31.5">
      <c r="A191" s="7" t="s">
        <v>229</v>
      </c>
      <c r="B191" s="1" t="s">
        <v>106</v>
      </c>
      <c r="C191" s="1" t="s">
        <v>67</v>
      </c>
      <c r="D191" s="1" t="s">
        <v>44</v>
      </c>
      <c r="E191" s="2">
        <f>F191</f>
        <v>2475.8832348</v>
      </c>
      <c r="F191" s="15">
        <f>'[5]ГУК 2019'!$CP$29*12*E2</f>
        <v>2475.8832348</v>
      </c>
      <c r="G191" s="2">
        <v>0</v>
      </c>
    </row>
    <row r="192" spans="1:4" ht="15.75">
      <c r="A192" s="7" t="s">
        <v>226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230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231</v>
      </c>
      <c r="B194" s="1" t="s">
        <v>108</v>
      </c>
      <c r="C194" s="1" t="s">
        <v>73</v>
      </c>
      <c r="D194" s="9">
        <f>E191/E2</f>
        <v>0.688836</v>
      </c>
    </row>
    <row r="195" spans="1:7" ht="31.5">
      <c r="A195" s="7" t="s">
        <v>232</v>
      </c>
      <c r="B195" s="1" t="s">
        <v>106</v>
      </c>
      <c r="C195" s="1" t="s">
        <v>67</v>
      </c>
      <c r="D195" s="1" t="s">
        <v>45</v>
      </c>
      <c r="E195" s="2">
        <f>F195</f>
        <v>6776.966386800001</v>
      </c>
      <c r="F195" s="15">
        <f>'[5]ГУК 2019'!$CP$28*12*E2</f>
        <v>6776.966386800001</v>
      </c>
      <c r="G195" s="2">
        <v>6206.01</v>
      </c>
    </row>
    <row r="196" spans="1:4" ht="15.75">
      <c r="A196" s="7" t="s">
        <v>233</v>
      </c>
      <c r="B196" s="1" t="s">
        <v>107</v>
      </c>
      <c r="C196" s="1" t="s">
        <v>67</v>
      </c>
      <c r="D196" s="1" t="s">
        <v>24</v>
      </c>
    </row>
    <row r="197" spans="1:4" ht="15.75">
      <c r="A197" s="7" t="s">
        <v>234</v>
      </c>
      <c r="B197" s="1" t="s">
        <v>64</v>
      </c>
      <c r="C197" s="1" t="s">
        <v>67</v>
      </c>
      <c r="D197" s="1" t="s">
        <v>10</v>
      </c>
    </row>
    <row r="198" spans="1:4" ht="15.75">
      <c r="A198" s="7" t="s">
        <v>235</v>
      </c>
      <c r="B198" s="1" t="s">
        <v>108</v>
      </c>
      <c r="C198" s="1" t="s">
        <v>73</v>
      </c>
      <c r="D198" s="9">
        <f>E195/E2</f>
        <v>1.8854760000000002</v>
      </c>
    </row>
    <row r="199" spans="1:7" ht="31.5">
      <c r="A199" s="7" t="s">
        <v>236</v>
      </c>
      <c r="B199" s="1" t="s">
        <v>106</v>
      </c>
      <c r="C199" s="1" t="s">
        <v>67</v>
      </c>
      <c r="D199" s="1" t="s">
        <v>46</v>
      </c>
      <c r="E199" s="2">
        <f>F199</f>
        <v>29928.801582000004</v>
      </c>
      <c r="F199" s="15">
        <f>'[5]ГУК 2019'!$CP$25*12*E2</f>
        <v>29928.801582000004</v>
      </c>
      <c r="G199" s="2">
        <v>14683.46</v>
      </c>
    </row>
    <row r="200" spans="1:4" ht="15.75">
      <c r="A200" s="7" t="s">
        <v>237</v>
      </c>
      <c r="B200" s="1" t="s">
        <v>107</v>
      </c>
      <c r="C200" s="1" t="s">
        <v>67</v>
      </c>
      <c r="D200" s="1" t="s">
        <v>24</v>
      </c>
    </row>
    <row r="201" spans="1:4" ht="15.75">
      <c r="A201" s="7" t="s">
        <v>238</v>
      </c>
      <c r="B201" s="1" t="s">
        <v>64</v>
      </c>
      <c r="C201" s="1" t="s">
        <v>67</v>
      </c>
      <c r="D201" s="1" t="s">
        <v>10</v>
      </c>
    </row>
    <row r="202" spans="1:4" ht="15.75">
      <c r="A202" s="7" t="s">
        <v>239</v>
      </c>
      <c r="B202" s="1" t="s">
        <v>108</v>
      </c>
      <c r="C202" s="1" t="s">
        <v>73</v>
      </c>
      <c r="D202" s="9">
        <f>E199/E2</f>
        <v>8.326740000000001</v>
      </c>
    </row>
    <row r="203" spans="1:6" ht="31.5">
      <c r="A203" s="7"/>
      <c r="B203" s="1" t="s">
        <v>106</v>
      </c>
      <c r="C203" s="1" t="s">
        <v>67</v>
      </c>
      <c r="D203" s="9" t="s">
        <v>354</v>
      </c>
      <c r="E203" s="2">
        <v>0</v>
      </c>
      <c r="F203" s="15">
        <f>'[5]ГУК 2019'!$CP$11*12*E2</f>
        <v>1.5527376</v>
      </c>
    </row>
    <row r="204" spans="1:4" ht="15.75">
      <c r="A204" s="7"/>
      <c r="B204" s="1" t="s">
        <v>107</v>
      </c>
      <c r="C204" s="1" t="s">
        <v>67</v>
      </c>
      <c r="D204" s="9" t="s">
        <v>24</v>
      </c>
    </row>
    <row r="205" spans="1:4" ht="15.75">
      <c r="A205" s="7"/>
      <c r="B205" s="1" t="s">
        <v>64</v>
      </c>
      <c r="C205" s="1" t="s">
        <v>67</v>
      </c>
      <c r="D205" s="9" t="s">
        <v>10</v>
      </c>
    </row>
    <row r="206" spans="1:4" ht="15.75">
      <c r="A206" s="7"/>
      <c r="B206" s="1" t="s">
        <v>108</v>
      </c>
      <c r="C206" s="1" t="s">
        <v>73</v>
      </c>
      <c r="D206" s="9">
        <f>E203/E2</f>
        <v>0</v>
      </c>
    </row>
    <row r="207" spans="1:4" ht="47.25">
      <c r="A207" s="16" t="s">
        <v>270</v>
      </c>
      <c r="B207" s="4" t="s">
        <v>104</v>
      </c>
      <c r="C207" s="4" t="s">
        <v>67</v>
      </c>
      <c r="D207" s="4" t="s">
        <v>47</v>
      </c>
    </row>
    <row r="208" spans="1:6" ht="18.75">
      <c r="A208" s="7" t="s">
        <v>240</v>
      </c>
      <c r="B208" s="1" t="s">
        <v>105</v>
      </c>
      <c r="C208" s="1" t="s">
        <v>73</v>
      </c>
      <c r="D208" s="8">
        <f>E209+E213+E217+E221+E225+E229+E233+E237+E241</f>
        <v>65651.7832292</v>
      </c>
      <c r="F208" s="13"/>
    </row>
    <row r="209" spans="1:5" ht="31.5">
      <c r="A209" s="7" t="s">
        <v>241</v>
      </c>
      <c r="B209" s="1" t="s">
        <v>106</v>
      </c>
      <c r="C209" s="1" t="s">
        <v>67</v>
      </c>
      <c r="D209" s="1" t="s">
        <v>48</v>
      </c>
      <c r="E209" s="2">
        <v>0</v>
      </c>
    </row>
    <row r="210" spans="1:4" ht="15.75">
      <c r="A210" s="7" t="s">
        <v>266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242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243</v>
      </c>
      <c r="B212" s="1" t="s">
        <v>108</v>
      </c>
      <c r="C212" s="1" t="s">
        <v>73</v>
      </c>
      <c r="D212" s="1">
        <v>0</v>
      </c>
    </row>
    <row r="213" spans="1:7" ht="31.5">
      <c r="A213" s="7" t="s">
        <v>244</v>
      </c>
      <c r="B213" s="1" t="s">
        <v>106</v>
      </c>
      <c r="C213" s="1" t="s">
        <v>67</v>
      </c>
      <c r="D213" s="1" t="s">
        <v>50</v>
      </c>
      <c r="E213" s="2">
        <f>F213</f>
        <v>8030.7157356</v>
      </c>
      <c r="F213" s="15">
        <f>'[5]ГУК 2019'!$CP$12*12*E2</f>
        <v>8030.7157356</v>
      </c>
      <c r="G213" s="2">
        <v>0</v>
      </c>
    </row>
    <row r="214" spans="1:4" ht="15.75">
      <c r="A214" s="7" t="s">
        <v>245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246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247</v>
      </c>
      <c r="B216" s="1" t="s">
        <v>108</v>
      </c>
      <c r="C216" s="1" t="s">
        <v>73</v>
      </c>
      <c r="D216" s="9">
        <f>E213/E2</f>
        <v>2.234292</v>
      </c>
    </row>
    <row r="217" spans="1:7" ht="31.5">
      <c r="A217" s="7" t="s">
        <v>248</v>
      </c>
      <c r="B217" s="1" t="s">
        <v>106</v>
      </c>
      <c r="C217" s="1" t="s">
        <v>67</v>
      </c>
      <c r="D217" s="1" t="s">
        <v>49</v>
      </c>
      <c r="E217" s="2">
        <f>F217</f>
        <v>6193.6114968</v>
      </c>
      <c r="F217" s="15">
        <f>'[5]ГУК 2019'!$CP$14*12*E2</f>
        <v>6193.6114968</v>
      </c>
      <c r="G217" s="2">
        <v>0</v>
      </c>
    </row>
    <row r="218" spans="1:4" ht="15.75">
      <c r="A218" s="7" t="s">
        <v>249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250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251</v>
      </c>
      <c r="B220" s="1" t="s">
        <v>108</v>
      </c>
      <c r="C220" s="1" t="s">
        <v>73</v>
      </c>
      <c r="D220" s="1">
        <v>0</v>
      </c>
    </row>
    <row r="221" spans="1:6" ht="31.5">
      <c r="A221" s="7" t="s">
        <v>252</v>
      </c>
      <c r="B221" s="1" t="s">
        <v>106</v>
      </c>
      <c r="C221" s="1" t="s">
        <v>67</v>
      </c>
      <c r="D221" s="1" t="s">
        <v>318</v>
      </c>
      <c r="E221" s="2">
        <v>6361.49</v>
      </c>
      <c r="F221" s="15">
        <f>'[5]ГУК 2019'!$CP$10*12*E2</f>
        <v>2902.0665744</v>
      </c>
    </row>
    <row r="222" spans="1:4" ht="15.75">
      <c r="A222" s="7" t="s">
        <v>253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254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255</v>
      </c>
      <c r="B224" s="1" t="s">
        <v>108</v>
      </c>
      <c r="C224" s="1" t="s">
        <v>73</v>
      </c>
      <c r="D224" s="9">
        <f>E221/E2+E222/E2</f>
        <v>1.7698828700998803</v>
      </c>
    </row>
    <row r="225" spans="1:7" ht="31.5">
      <c r="A225" s="7" t="s">
        <v>256</v>
      </c>
      <c r="B225" s="1" t="s">
        <v>106</v>
      </c>
      <c r="C225" s="1" t="s">
        <v>67</v>
      </c>
      <c r="D225" s="1" t="s">
        <v>1</v>
      </c>
      <c r="E225" s="2">
        <f>F225</f>
        <v>25125.9685272</v>
      </c>
      <c r="F225" s="15">
        <f>'[5]ГУК 2019'!$CP$9*12*E2</f>
        <v>25125.9685272</v>
      </c>
      <c r="G225" s="2">
        <v>0</v>
      </c>
    </row>
    <row r="226" spans="1:4" ht="15.75">
      <c r="A226" s="7" t="s">
        <v>257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258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259</v>
      </c>
      <c r="B228" s="1" t="s">
        <v>108</v>
      </c>
      <c r="C228" s="1" t="s">
        <v>73</v>
      </c>
      <c r="D228" s="9">
        <f>E225/E2</f>
        <v>6.990504</v>
      </c>
    </row>
    <row r="229" spans="1:7" ht="31.5">
      <c r="A229" s="7" t="s">
        <v>260</v>
      </c>
      <c r="B229" s="1" t="s">
        <v>106</v>
      </c>
      <c r="C229" s="1" t="s">
        <v>67</v>
      </c>
      <c r="D229" s="1" t="s">
        <v>0</v>
      </c>
      <c r="E229" s="2">
        <f>F229</f>
        <v>692.9954172000001</v>
      </c>
      <c r="F229" s="15">
        <f>'[5]ГУК 2019'!$CP$17*12*E2</f>
        <v>692.9954172000001</v>
      </c>
      <c r="G229" s="2">
        <v>0</v>
      </c>
    </row>
    <row r="230" spans="1:4" ht="15.75">
      <c r="A230" s="7" t="s">
        <v>261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262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263</v>
      </c>
      <c r="B232" s="1" t="s">
        <v>108</v>
      </c>
      <c r="C232" s="1" t="s">
        <v>73</v>
      </c>
      <c r="D232" s="9">
        <f>E229/E2</f>
        <v>0.19280400000000003</v>
      </c>
    </row>
    <row r="233" spans="1:7" ht="31.5">
      <c r="A233" s="7" t="s">
        <v>265</v>
      </c>
      <c r="B233" s="1" t="s">
        <v>106</v>
      </c>
      <c r="C233" s="1" t="s">
        <v>67</v>
      </c>
      <c r="D233" s="1" t="s">
        <v>51</v>
      </c>
      <c r="E233" s="2">
        <f>F233</f>
        <v>15089.029549200002</v>
      </c>
      <c r="F233" s="15">
        <f>'[5]ГУК 2019'!$CP$15*12*E2</f>
        <v>15089.029549200002</v>
      </c>
      <c r="G233" s="2">
        <v>3814.12</v>
      </c>
    </row>
    <row r="234" spans="1:4" ht="15.75">
      <c r="A234" s="7" t="s">
        <v>267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268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269</v>
      </c>
      <c r="B236" s="1" t="s">
        <v>108</v>
      </c>
      <c r="C236" s="1" t="s">
        <v>73</v>
      </c>
      <c r="D236" s="9">
        <f>E233/E2</f>
        <v>4.198044</v>
      </c>
    </row>
    <row r="237" spans="1:7" ht="31.5">
      <c r="A237" s="7" t="s">
        <v>271</v>
      </c>
      <c r="B237" s="1" t="s">
        <v>106</v>
      </c>
      <c r="C237" s="1" t="s">
        <v>67</v>
      </c>
      <c r="D237" s="1" t="s">
        <v>52</v>
      </c>
      <c r="E237" s="2">
        <f>F237</f>
        <v>4157.972503200001</v>
      </c>
      <c r="F237" s="15">
        <f>'[5]ГУК 2019'!$CP$18*12*E2</f>
        <v>4157.972503200001</v>
      </c>
      <c r="G237" s="2">
        <v>0</v>
      </c>
    </row>
    <row r="238" spans="1:4" ht="15.75">
      <c r="A238" s="7" t="s">
        <v>272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273</v>
      </c>
      <c r="B239" s="1" t="s">
        <v>64</v>
      </c>
      <c r="C239" s="1" t="s">
        <v>67</v>
      </c>
      <c r="D239" s="1" t="s">
        <v>10</v>
      </c>
    </row>
    <row r="240" spans="1:4" ht="15.75">
      <c r="A240" s="7" t="s">
        <v>274</v>
      </c>
      <c r="B240" s="1" t="s">
        <v>108</v>
      </c>
      <c r="C240" s="1" t="s">
        <v>73</v>
      </c>
      <c r="D240" s="9">
        <f>E237/E2</f>
        <v>1.156824</v>
      </c>
    </row>
    <row r="241" spans="1:5" ht="31.5">
      <c r="A241" s="7" t="s">
        <v>349</v>
      </c>
      <c r="B241" s="1" t="s">
        <v>106</v>
      </c>
      <c r="C241" s="1" t="s">
        <v>67</v>
      </c>
      <c r="D241" s="1" t="s">
        <v>53</v>
      </c>
      <c r="E241" s="2">
        <v>0</v>
      </c>
    </row>
    <row r="242" spans="1:4" ht="15.75">
      <c r="A242" s="7" t="s">
        <v>350</v>
      </c>
      <c r="B242" s="1" t="s">
        <v>107</v>
      </c>
      <c r="C242" s="1" t="s">
        <v>67</v>
      </c>
      <c r="D242" s="1" t="s">
        <v>24</v>
      </c>
    </row>
    <row r="243" spans="1:4" ht="15.75">
      <c r="A243" s="7" t="s">
        <v>351</v>
      </c>
      <c r="B243" s="1" t="s">
        <v>64</v>
      </c>
      <c r="C243" s="1" t="s">
        <v>67</v>
      </c>
      <c r="D243" s="1" t="s">
        <v>307</v>
      </c>
    </row>
    <row r="244" spans="1:4" ht="15.75">
      <c r="A244" s="7" t="s">
        <v>352</v>
      </c>
      <c r="B244" s="1" t="s">
        <v>108</v>
      </c>
      <c r="C244" s="1" t="s">
        <v>73</v>
      </c>
      <c r="D244" s="9">
        <f>E241/E2</f>
        <v>0</v>
      </c>
    </row>
    <row r="245" spans="1:4" ht="15.75">
      <c r="A245" s="7"/>
      <c r="B245" s="4" t="s">
        <v>264</v>
      </c>
      <c r="C245" s="1" t="s">
        <v>73</v>
      </c>
      <c r="D245" s="14">
        <f>SUM(D28,D34,D60,D66,D72,D78,D84,D90,D100,D158,D208)</f>
        <v>473299.7696844</v>
      </c>
    </row>
    <row r="246" spans="1:4" ht="15.75">
      <c r="A246" s="23" t="s">
        <v>275</v>
      </c>
      <c r="B246" s="23"/>
      <c r="C246" s="23"/>
      <c r="D246" s="23"/>
    </row>
    <row r="247" spans="1:4" ht="15.75">
      <c r="A247" s="7" t="s">
        <v>276</v>
      </c>
      <c r="B247" s="1" t="s">
        <v>277</v>
      </c>
      <c r="C247" s="1" t="s">
        <v>278</v>
      </c>
      <c r="D247" s="21">
        <v>4</v>
      </c>
    </row>
    <row r="248" spans="1:4" ht="15.75">
      <c r="A248" s="7" t="s">
        <v>279</v>
      </c>
      <c r="B248" s="1" t="s">
        <v>280</v>
      </c>
      <c r="C248" s="1" t="s">
        <v>278</v>
      </c>
      <c r="D248" s="21">
        <f>'[1]2018 Управл'!$AB$34</f>
        <v>3</v>
      </c>
    </row>
    <row r="249" spans="1:4" ht="31.5">
      <c r="A249" s="7" t="s">
        <v>281</v>
      </c>
      <c r="B249" s="1" t="s">
        <v>282</v>
      </c>
      <c r="C249" s="1" t="s">
        <v>278</v>
      </c>
      <c r="D249" s="1">
        <v>1</v>
      </c>
    </row>
    <row r="250" spans="1:4" ht="15.75">
      <c r="A250" s="7" t="s">
        <v>283</v>
      </c>
      <c r="B250" s="1" t="s">
        <v>284</v>
      </c>
      <c r="C250" s="1" t="s">
        <v>73</v>
      </c>
      <c r="D250" s="17">
        <v>-11007.73</v>
      </c>
    </row>
    <row r="251" spans="1:4" ht="15.75">
      <c r="A251" s="23" t="s">
        <v>285</v>
      </c>
      <c r="B251" s="23"/>
      <c r="C251" s="23"/>
      <c r="D251" s="23"/>
    </row>
    <row r="252" spans="1:4" ht="15.75">
      <c r="A252" s="7" t="s">
        <v>286</v>
      </c>
      <c r="B252" s="1" t="s">
        <v>72</v>
      </c>
      <c r="C252" s="1" t="s">
        <v>73</v>
      </c>
      <c r="D252" s="1">
        <v>0</v>
      </c>
    </row>
    <row r="253" spans="1:4" ht="31.5">
      <c r="A253" s="7" t="s">
        <v>287</v>
      </c>
      <c r="B253" s="1" t="s">
        <v>74</v>
      </c>
      <c r="C253" s="1" t="s">
        <v>73</v>
      </c>
      <c r="D253" s="1">
        <v>0</v>
      </c>
    </row>
    <row r="254" spans="1:4" ht="15.75">
      <c r="A254" s="7" t="s">
        <v>288</v>
      </c>
      <c r="B254" s="1" t="s">
        <v>76</v>
      </c>
      <c r="C254" s="1" t="s">
        <v>73</v>
      </c>
      <c r="D254" s="1">
        <v>0</v>
      </c>
    </row>
    <row r="255" spans="1:4" ht="15.75">
      <c r="A255" s="7" t="s">
        <v>289</v>
      </c>
      <c r="B255" s="1" t="s">
        <v>99</v>
      </c>
      <c r="C255" s="1" t="s">
        <v>73</v>
      </c>
      <c r="D255" s="1">
        <v>0</v>
      </c>
    </row>
    <row r="256" spans="1:4" ht="31.5">
      <c r="A256" s="7" t="s">
        <v>290</v>
      </c>
      <c r="B256" s="1" t="s">
        <v>291</v>
      </c>
      <c r="C256" s="1" t="s">
        <v>73</v>
      </c>
      <c r="D256" s="1">
        <v>0</v>
      </c>
    </row>
    <row r="257" spans="1:4" ht="15.75">
      <c r="A257" s="7" t="s">
        <v>292</v>
      </c>
      <c r="B257" s="1" t="s">
        <v>101</v>
      </c>
      <c r="C257" s="1" t="s">
        <v>73</v>
      </c>
      <c r="D257" s="1">
        <v>0</v>
      </c>
    </row>
    <row r="258" spans="1:4" ht="15.75">
      <c r="A258" s="23" t="s">
        <v>293</v>
      </c>
      <c r="B258" s="23"/>
      <c r="C258" s="23"/>
      <c r="D258" s="23"/>
    </row>
    <row r="259" spans="1:4" ht="15.75">
      <c r="A259" s="7" t="s">
        <v>294</v>
      </c>
      <c r="B259" s="1" t="s">
        <v>277</v>
      </c>
      <c r="C259" s="1" t="s">
        <v>278</v>
      </c>
      <c r="D259" s="1">
        <v>0</v>
      </c>
    </row>
    <row r="260" spans="1:4" ht="15.75">
      <c r="A260" s="7" t="s">
        <v>295</v>
      </c>
      <c r="B260" s="1" t="s">
        <v>280</v>
      </c>
      <c r="C260" s="1" t="s">
        <v>278</v>
      </c>
      <c r="D260" s="1">
        <v>0</v>
      </c>
    </row>
    <row r="261" spans="1:4" ht="15.75">
      <c r="A261" s="7" t="s">
        <v>296</v>
      </c>
      <c r="B261" s="1" t="s">
        <v>297</v>
      </c>
      <c r="C261" s="1" t="s">
        <v>278</v>
      </c>
      <c r="D261" s="1">
        <v>0</v>
      </c>
    </row>
    <row r="262" spans="1:4" ht="15.75">
      <c r="A262" s="7" t="s">
        <v>298</v>
      </c>
      <c r="B262" s="1" t="s">
        <v>284</v>
      </c>
      <c r="C262" s="1" t="s">
        <v>73</v>
      </c>
      <c r="D262" s="1">
        <v>0</v>
      </c>
    </row>
    <row r="263" spans="1:4" ht="15.75">
      <c r="A263" s="23" t="s">
        <v>299</v>
      </c>
      <c r="B263" s="23"/>
      <c r="C263" s="23"/>
      <c r="D263" s="23"/>
    </row>
    <row r="264" spans="1:4" ht="15.75">
      <c r="A264" s="7" t="s">
        <v>300</v>
      </c>
      <c r="B264" s="1" t="s">
        <v>301</v>
      </c>
      <c r="C264" s="1" t="s">
        <v>278</v>
      </c>
      <c r="D264" s="1">
        <v>23</v>
      </c>
    </row>
    <row r="265" spans="1:4" ht="15.75">
      <c r="A265" s="7" t="s">
        <v>302</v>
      </c>
      <c r="B265" s="1" t="s">
        <v>303</v>
      </c>
      <c r="C265" s="1" t="s">
        <v>278</v>
      </c>
      <c r="D265" s="1">
        <v>0</v>
      </c>
    </row>
    <row r="266" spans="1:4" ht="31.5">
      <c r="A266" s="7" t="s">
        <v>304</v>
      </c>
      <c r="B266" s="1" t="s">
        <v>305</v>
      </c>
      <c r="C266" s="1" t="s">
        <v>73</v>
      </c>
      <c r="D266" s="8">
        <v>101300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2020-03-25T11:43:28Z</dcterms:modified>
  <cp:category/>
  <cp:version/>
  <cp:contentType/>
  <cp:contentStatus/>
</cp:coreProperties>
</file>