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Лист1!$A$1:$G$102</definedName>
  </definedNames>
  <calcPr calcId="162913"/>
</workbook>
</file>

<file path=xl/calcChain.xml><?xml version="1.0" encoding="utf-8"?>
<calcChain xmlns="http://schemas.openxmlformats.org/spreadsheetml/2006/main">
  <c r="D56" i="1" l="1"/>
  <c r="E63" i="1" l="1"/>
  <c r="E59" i="1"/>
  <c r="E51" i="1"/>
  <c r="E47" i="1"/>
  <c r="E40" i="1"/>
  <c r="E34" i="1"/>
  <c r="E28" i="1"/>
  <c r="D25" i="1" l="1"/>
  <c r="D23" i="1"/>
  <c r="D15" i="1"/>
  <c r="D14" i="1"/>
  <c r="D13" i="1"/>
  <c r="D11" i="1"/>
  <c r="D10" i="1"/>
  <c r="D9" i="1"/>
  <c r="D68" i="1" l="1"/>
  <c r="D50" i="1" l="1"/>
  <c r="D76" i="1"/>
  <c r="D72" i="1"/>
  <c r="D66" i="1"/>
  <c r="D62" i="1"/>
  <c r="D58" i="1"/>
  <c r="D52" i="1"/>
  <c r="D44" i="1"/>
  <c r="D40" i="1"/>
  <c r="D38" i="1"/>
  <c r="D34" i="1"/>
  <c r="D32" i="1"/>
  <c r="D28" i="1"/>
  <c r="D77" i="1" l="1"/>
  <c r="D12" i="1"/>
  <c r="D17" i="1" s="1"/>
  <c r="D16" i="1" s="1"/>
  <c r="D22" i="1" s="1"/>
  <c r="D24" i="1" l="1"/>
</calcChain>
</file>

<file path=xl/sharedStrings.xml><?xml version="1.0" encoding="utf-8"?>
<sst xmlns="http://schemas.openxmlformats.org/spreadsheetml/2006/main" count="348" uniqueCount="168">
  <si>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</si>
  <si>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</si>
  <si>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</si>
  <si>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</si>
  <si>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</si>
  <si>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</si>
  <si>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</si>
  <si>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</si>
  <si>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</si>
  <si>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</si>
  <si>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</si>
  <si>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</si>
  <si>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</si>
  <si>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</si>
  <si>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</si>
  <si>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</si>
  <si>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</si>
  <si>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</si>
  <si>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</si>
  <si>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</si>
  <si>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</si>
  <si>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</si>
  <si>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</si>
  <si>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</si>
  <si>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</si>
  <si>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</si>
  <si>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</si>
  <si>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</si>
  <si>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</si>
  <si>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</si>
  <si>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</si>
  <si>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</si>
  <si>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</si>
  <si>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</si>
  <si>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</si>
  <si>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</si>
  <si>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</si>
  <si>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</si>
  <si>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</si>
  <si>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</si>
  <si>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</si>
  <si>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</si>
  <si>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</si>
  <si>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</si>
  <si>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</si>
  <si>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</si>
  <si>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</si>
  <si>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</si>
  <si>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</si>
  <si>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</si>
  <si>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</si>
  <si>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</si>
  <si>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</si>
  <si>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</si>
  <si>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</si>
  <si>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</si>
  <si>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</si>
  <si>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</si>
  <si>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</si>
  <si>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</si>
  <si>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</si>
  <si>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</si>
  <si>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</si>
  <si>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</si>
  <si>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</si>
  <si>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</si>
  <si>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</si>
  <si>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</si>
  <si>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</si>
  <si>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</si>
  <si>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</si>
  <si>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</si>
  <si>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</si>
  <si>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</si>
  <si>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</si>
  <si>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</si>
  <si>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</si>
  <si>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</si>
  <si>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</si>
  <si>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</si>
  <si>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</si>
  <si>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</si>
  <si>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</si>
  <si>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</si>
  <si>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</si>
  <si>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</si>
  <si>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</si>
  <si>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</si>
  <si>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</si>
  <si>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</si>
  <si>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</si>
  <si>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</si>
  <si>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</si>
  <si>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</si>
  <si>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</si>
  <si>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</si>
  <si>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</si>
  <si>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</si>
  <si>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</si>
  <si>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</si>
  <si>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</si>
  <si>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</si>
  <si>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</si>
  <si>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</si>
  <si>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</si>
  <si>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</si>
  <si>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</si>
  <si>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</si>
  <si>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</si>
  <si>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</si>
  <si>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</si>
  <si>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</si>
  <si>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</si>
  <si>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</si>
  <si>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</si>
  <si>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23.14.2</t>
  </si>
  <si>
    <t>Ремонт стен (наружные поверхности)</t>
  </si>
  <si>
    <t>24.14.2</t>
  </si>
  <si>
    <t>25.14.2</t>
  </si>
  <si>
    <t>26.14.2</t>
  </si>
  <si>
    <t>23.14.6</t>
  </si>
  <si>
    <t>Ремонт кровли</t>
  </si>
  <si>
    <t>24.14.6</t>
  </si>
  <si>
    <t>25.14.6</t>
  </si>
  <si>
    <t>26.14.6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</si>
  <si>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</si>
  <si>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</si>
  <si>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</si>
  <si>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</si>
  <si>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</si>
  <si>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</si>
  <si>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</si>
  <si>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</si>
  <si>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</si>
  <si>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</si>
  <si>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</si>
  <si>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</si>
  <si>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</si>
  <si>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</si>
  <si>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</si>
  <si>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</si>
  <si>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</si>
  <si>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</si>
  <si>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</si>
  <si>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</si>
  <si>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</si>
  <si>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</si>
  <si>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</si>
  <si>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</si>
  <si>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</si>
  <si>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</si>
  <si>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</si>
  <si>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</si>
  <si>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</si>
  <si>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</si>
  <si>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</si>
  <si>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</si>
  <si>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</si>
  <si>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</si>
  <si>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</si>
  <si>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</si>
  <si>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31.03.2019 г.</t>
  </si>
  <si>
    <t>01.01.2018 г.</t>
  </si>
  <si>
    <t>31.12.2018 г.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</si>
  <si>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</si>
  <si>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</si>
  <si>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2018 год                                           по дому №3 ул. Щорса в  г. Липецке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</si>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</sst>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65;&#1086;&#1088;&#1089;&#1072;,%20&#1076;.3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-316.68717119999974</v>
          </cell>
        </row>
        <row r="25">
          <cell r="D25">
            <v>2833.78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HU4">
            <v>71.2</v>
          </cell>
        </row>
        <row r="101">
          <cell r="HU101">
            <v>1.2254</v>
          </cell>
        </row>
        <row r="123">
          <cell r="HU123">
            <v>1472.8916159999999</v>
          </cell>
        </row>
        <row r="124">
          <cell r="HU124">
            <v>2460.5737440000007</v>
          </cell>
        </row>
        <row r="125">
          <cell r="HU125">
            <v>1046.9817600000001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60">
          <cell r="I60">
            <v>0</v>
          </cell>
          <cell r="M60">
            <v>0</v>
          </cell>
          <cell r="P60">
            <v>623.71199999999999</v>
          </cell>
          <cell r="U60">
            <v>756.14400000000001</v>
          </cell>
          <cell r="V60">
            <v>379.71</v>
          </cell>
          <cell r="Z60">
            <v>781.77600000000007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253">
          <cell r="D253">
            <v>0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  <row r="259">
          <cell r="O259">
            <v>801.37</v>
          </cell>
        </row>
      </sheetData>
      <sheetData sheetId="1">
        <row r="28">
          <cell r="B28">
            <v>429.15000000000003</v>
          </cell>
        </row>
        <row r="260">
          <cell r="B260">
            <v>58.3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tabSelected="1" view="pageBreakPreview" zoomScale="80" zoomScaleNormal="80" zoomScaleSheetLayoutView="80" workbookViewId="0">
      <selection activeCell="B11" sqref="B11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16.7109375" style="2" hidden="1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0" t="s">
        <v>166</v>
      </c>
      <c r="B2" s="40"/>
      <c r="C2" s="40"/>
      <c r="D2" s="40"/>
      <c r="E2" s="2">
        <v>71.2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161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162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163</v>
      </c>
    </row>
    <row r="8" spans="1:22" ht="42.75" customHeight="1" x14ac:dyDescent="0.25">
      <c r="A8" s="41" t="s">
        <v>12</v>
      </c>
      <c r="B8" s="41"/>
      <c r="C8" s="41"/>
      <c r="D8" s="41"/>
    </row>
    <row r="9" spans="1:22" x14ac:dyDescent="0.25">
      <c r="A9" s="6" t="s">
        <v>13</v>
      </c>
      <c r="B9" s="7" t="s">
        <v>14</v>
      </c>
      <c r="C9" s="7" t="s">
        <v>15</v>
      </c>
      <c r="D9" s="37">
        <f>[1]Лист1!$D$23</f>
        <v>0</v>
      </c>
      <c r="E9" s="2" t="s">
        <v>164</v>
      </c>
    </row>
    <row r="10" spans="1:22" x14ac:dyDescent="0.25">
      <c r="A10" s="6" t="s">
        <v>16</v>
      </c>
      <c r="B10" s="7" t="s">
        <v>17</v>
      </c>
      <c r="C10" s="7" t="s">
        <v>15</v>
      </c>
      <c r="D10" s="37">
        <f>[1]Лист1!$D$24</f>
        <v>-316.68717119999974</v>
      </c>
      <c r="E10" s="2" t="s">
        <v>164</v>
      </c>
    </row>
    <row r="11" spans="1:22" x14ac:dyDescent="0.25">
      <c r="A11" s="6" t="s">
        <v>18</v>
      </c>
      <c r="B11" s="7" t="s">
        <v>19</v>
      </c>
      <c r="C11" s="7" t="s">
        <v>15</v>
      </c>
      <c r="D11" s="37">
        <f>[1]Лист1!$D$25</f>
        <v>2833.78</v>
      </c>
      <c r="E11" s="2" t="s">
        <v>164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37">
        <f>D13+D14+D15</f>
        <v>4980.4471200000007</v>
      </c>
      <c r="E12" s="2" t="s">
        <v>165</v>
      </c>
    </row>
    <row r="13" spans="1:22" x14ac:dyDescent="0.25">
      <c r="A13" s="6" t="s">
        <v>22</v>
      </c>
      <c r="B13" s="9" t="s">
        <v>23</v>
      </c>
      <c r="C13" s="7" t="s">
        <v>15</v>
      </c>
      <c r="D13" s="37">
        <f>'[2]гук(2016)'!$HU$124</f>
        <v>2460.5737440000007</v>
      </c>
      <c r="E13" s="2" t="s">
        <v>165</v>
      </c>
    </row>
    <row r="14" spans="1:22" x14ac:dyDescent="0.25">
      <c r="A14" s="6" t="s">
        <v>24</v>
      </c>
      <c r="B14" s="9" t="s">
        <v>25</v>
      </c>
      <c r="C14" s="7" t="s">
        <v>15</v>
      </c>
      <c r="D14" s="37">
        <f>'[2]гук(2016)'!$HU$123</f>
        <v>1472.8916159999999</v>
      </c>
      <c r="E14" s="2" t="s">
        <v>165</v>
      </c>
    </row>
    <row r="15" spans="1:22" x14ac:dyDescent="0.25">
      <c r="A15" s="6" t="s">
        <v>26</v>
      </c>
      <c r="B15" s="9" t="s">
        <v>27</v>
      </c>
      <c r="C15" s="7" t="s">
        <v>15</v>
      </c>
      <c r="D15" s="37">
        <f>'[2]гук(2016)'!$HU$125</f>
        <v>1046.9817600000001</v>
      </c>
      <c r="E15" s="2" t="s">
        <v>165</v>
      </c>
    </row>
    <row r="16" spans="1:22" x14ac:dyDescent="0.25">
      <c r="A16" s="9" t="s">
        <v>28</v>
      </c>
      <c r="B16" s="9" t="s">
        <v>29</v>
      </c>
      <c r="C16" s="9" t="s">
        <v>15</v>
      </c>
      <c r="D16" s="30">
        <f>D17</f>
        <v>4980.4471200000007</v>
      </c>
      <c r="E16" s="2" t="s">
        <v>164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0">
        <f>D12-D25+D82+D98</f>
        <v>4980.4471200000007</v>
      </c>
      <c r="E17" s="2" t="s">
        <v>164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0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0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0">
        <v>0</v>
      </c>
    </row>
    <row r="21" spans="1:22" x14ac:dyDescent="0.25">
      <c r="A21" s="9" t="s">
        <v>38</v>
      </c>
      <c r="B21" s="9" t="s">
        <v>39</v>
      </c>
      <c r="C21" s="9" t="s">
        <v>15</v>
      </c>
      <c r="D21" s="30">
        <v>0</v>
      </c>
    </row>
    <row r="22" spans="1:22" x14ac:dyDescent="0.25">
      <c r="A22" s="9" t="s">
        <v>40</v>
      </c>
      <c r="B22" s="9" t="s">
        <v>41</v>
      </c>
      <c r="C22" s="9" t="s">
        <v>15</v>
      </c>
      <c r="D22" s="30">
        <f>D16+D10+D9</f>
        <v>4663.7599488000014</v>
      </c>
      <c r="E22" s="2" t="s">
        <v>164</v>
      </c>
    </row>
    <row r="23" spans="1:22" x14ac:dyDescent="0.25">
      <c r="A23" s="9" t="s">
        <v>42</v>
      </c>
      <c r="B23" s="9" t="s">
        <v>43</v>
      </c>
      <c r="C23" s="9" t="s">
        <v>15</v>
      </c>
      <c r="D23" s="30">
        <f>'[3]2018 непоср.'!$I$60</f>
        <v>0</v>
      </c>
      <c r="E23" s="2" t="s">
        <v>164</v>
      </c>
    </row>
    <row r="24" spans="1:22" x14ac:dyDescent="0.25">
      <c r="A24" s="9" t="s">
        <v>44</v>
      </c>
      <c r="B24" s="9" t="s">
        <v>45</v>
      </c>
      <c r="C24" s="9" t="s">
        <v>15</v>
      </c>
      <c r="D24" s="30">
        <f>D22-D77</f>
        <v>-516.66381119999915</v>
      </c>
      <c r="E24" s="2" t="s">
        <v>164</v>
      </c>
    </row>
    <row r="25" spans="1:22" x14ac:dyDescent="0.25">
      <c r="A25" s="9" t="s">
        <v>46</v>
      </c>
      <c r="B25" s="9" t="s">
        <v>47</v>
      </c>
      <c r="C25" s="9" t="s">
        <v>15</v>
      </c>
      <c r="D25" s="30">
        <f>'[3]2018 непоср.'!$M$60</f>
        <v>0</v>
      </c>
      <c r="E25" s="2" t="s">
        <v>164</v>
      </c>
    </row>
    <row r="26" spans="1:22" s="10" customFormat="1" ht="35.25" customHeight="1" x14ac:dyDescent="0.25">
      <c r="A26" s="42" t="s">
        <v>48</v>
      </c>
      <c r="B26" s="42"/>
      <c r="C26" s="42"/>
      <c r="D26" s="42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s="15" customFormat="1" ht="31.5" x14ac:dyDescent="0.25">
      <c r="A27" s="11" t="s">
        <v>49</v>
      </c>
      <c r="B27" s="12" t="s">
        <v>50</v>
      </c>
      <c r="C27" s="12" t="s">
        <v>7</v>
      </c>
      <c r="D27" s="12" t="s">
        <v>51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x14ac:dyDescent="0.25">
      <c r="A28" s="16" t="s">
        <v>52</v>
      </c>
      <c r="B28" s="17" t="s">
        <v>53</v>
      </c>
      <c r="C28" s="17" t="s">
        <v>15</v>
      </c>
      <c r="D28" s="38">
        <f>E28</f>
        <v>756.14400000000001</v>
      </c>
      <c r="E28" s="34">
        <f>'[3]2018 непоср.'!$U$60</f>
        <v>756.14400000000001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8" customFormat="1" ht="31.5" x14ac:dyDescent="0.25">
      <c r="A29" s="16" t="s">
        <v>54</v>
      </c>
      <c r="B29" s="17" t="s">
        <v>55</v>
      </c>
      <c r="C29" s="17" t="s">
        <v>7</v>
      </c>
      <c r="D29" s="17" t="s">
        <v>56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8" customFormat="1" x14ac:dyDescent="0.25">
      <c r="A30" s="16" t="s">
        <v>57</v>
      </c>
      <c r="B30" s="17" t="s">
        <v>58</v>
      </c>
      <c r="C30" s="17" t="s">
        <v>7</v>
      </c>
      <c r="D30" s="17" t="s">
        <v>59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8" customFormat="1" x14ac:dyDescent="0.25">
      <c r="A31" s="16" t="s">
        <v>60</v>
      </c>
      <c r="B31" s="17" t="s">
        <v>3</v>
      </c>
      <c r="C31" s="17" t="s">
        <v>7</v>
      </c>
      <c r="D31" s="17" t="s">
        <v>61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8" customFormat="1" x14ac:dyDescent="0.25">
      <c r="A32" s="16" t="s">
        <v>62</v>
      </c>
      <c r="B32" s="17" t="s">
        <v>63</v>
      </c>
      <c r="C32" s="17" t="s">
        <v>15</v>
      </c>
      <c r="D32" s="39">
        <f>E28/E2</f>
        <v>10.62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24.75" customHeight="1" x14ac:dyDescent="0.25">
      <c r="A33" s="33" t="s">
        <v>65</v>
      </c>
      <c r="B33" s="19" t="s">
        <v>50</v>
      </c>
      <c r="C33" s="19" t="s">
        <v>7</v>
      </c>
      <c r="D33" s="19" t="s">
        <v>66</v>
      </c>
      <c r="E33" s="28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67</v>
      </c>
      <c r="B34" s="8" t="s">
        <v>53</v>
      </c>
      <c r="C34" s="8" t="s">
        <v>15</v>
      </c>
      <c r="D34" s="35">
        <f>E34</f>
        <v>623.71199999999999</v>
      </c>
      <c r="E34" s="32">
        <f>'[3]2018 непоср.'!$P$60</f>
        <v>623.71199999999999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10" customFormat="1" ht="31.5" x14ac:dyDescent="0.25">
      <c r="A35" s="22" t="s">
        <v>68</v>
      </c>
      <c r="B35" s="8" t="s">
        <v>55</v>
      </c>
      <c r="C35" s="8" t="s">
        <v>7</v>
      </c>
      <c r="D35" s="8" t="s">
        <v>69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10" customFormat="1" x14ac:dyDescent="0.25">
      <c r="A36" s="22" t="s">
        <v>70</v>
      </c>
      <c r="B36" s="8" t="s">
        <v>58</v>
      </c>
      <c r="C36" s="8" t="s">
        <v>7</v>
      </c>
      <c r="D36" s="8" t="s">
        <v>71</v>
      </c>
      <c r="E36" s="28" t="s">
        <v>164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s="10" customFormat="1" x14ac:dyDescent="0.25">
      <c r="A37" s="22" t="s">
        <v>72</v>
      </c>
      <c r="B37" s="8" t="s">
        <v>3</v>
      </c>
      <c r="C37" s="8" t="s">
        <v>7</v>
      </c>
      <c r="D37" s="8" t="s">
        <v>61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s="10" customFormat="1" x14ac:dyDescent="0.25">
      <c r="A38" s="22" t="s">
        <v>73</v>
      </c>
      <c r="B38" s="8" t="s">
        <v>63</v>
      </c>
      <c r="C38" s="8" t="s">
        <v>15</v>
      </c>
      <c r="D38" s="23">
        <f>E34/E2</f>
        <v>8.76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s="21" customFormat="1" x14ac:dyDescent="0.25">
      <c r="A39" s="33" t="s">
        <v>75</v>
      </c>
      <c r="B39" s="19" t="s">
        <v>50</v>
      </c>
      <c r="C39" s="19" t="s">
        <v>7</v>
      </c>
      <c r="D39" s="19" t="s">
        <v>76</v>
      </c>
      <c r="E39" s="28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s="10" customFormat="1" x14ac:dyDescent="0.25">
      <c r="A40" s="22" t="s">
        <v>77</v>
      </c>
      <c r="B40" s="8" t="s">
        <v>53</v>
      </c>
      <c r="C40" s="8" t="s">
        <v>15</v>
      </c>
      <c r="D40" s="35">
        <f>E40</f>
        <v>1046.9817600000001</v>
      </c>
      <c r="E40" s="28">
        <f>'[2]гук(2016)'!$HU$101*12*'[2]гук(2016)'!$HU$4</f>
        <v>1046.9817600000001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s="10" customFormat="1" ht="31.5" x14ac:dyDescent="0.25">
      <c r="A41" s="22" t="s">
        <v>78</v>
      </c>
      <c r="B41" s="8" t="s">
        <v>55</v>
      </c>
      <c r="C41" s="8" t="s">
        <v>7</v>
      </c>
      <c r="D41" s="8" t="s">
        <v>79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 s="10" customFormat="1" x14ac:dyDescent="0.25">
      <c r="A42" s="22" t="s">
        <v>80</v>
      </c>
      <c r="B42" s="8" t="s">
        <v>58</v>
      </c>
      <c r="C42" s="8" t="s">
        <v>7</v>
      </c>
      <c r="D42" s="8" t="s">
        <v>71</v>
      </c>
      <c r="E42" s="28" t="s">
        <v>164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22" s="10" customFormat="1" x14ac:dyDescent="0.25">
      <c r="A43" s="22" t="s">
        <v>81</v>
      </c>
      <c r="B43" s="8" t="s">
        <v>3</v>
      </c>
      <c r="C43" s="8" t="s">
        <v>7</v>
      </c>
      <c r="D43" s="8" t="s">
        <v>61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1:22" s="10" customFormat="1" x14ac:dyDescent="0.25">
      <c r="A44" s="22" t="s">
        <v>82</v>
      </c>
      <c r="B44" s="8" t="s">
        <v>63</v>
      </c>
      <c r="C44" s="8" t="s">
        <v>15</v>
      </c>
      <c r="D44" s="23">
        <f>E40/E2</f>
        <v>14.704800000000001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1:22" s="21" customFormat="1" ht="31.5" x14ac:dyDescent="0.25">
      <c r="A45" s="33" t="s">
        <v>83</v>
      </c>
      <c r="B45" s="19" t="s">
        <v>50</v>
      </c>
      <c r="C45" s="19" t="s">
        <v>7</v>
      </c>
      <c r="D45" s="19" t="s">
        <v>84</v>
      </c>
      <c r="E45" s="28"/>
      <c r="F45" s="24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s="10" customFormat="1" x14ac:dyDescent="0.25">
      <c r="A46" s="22" t="s">
        <v>85</v>
      </c>
      <c r="B46" s="8" t="s">
        <v>53</v>
      </c>
      <c r="C46" s="8" t="s">
        <v>15</v>
      </c>
      <c r="D46" s="8">
        <v>732.43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2" s="10" customFormat="1" ht="31.5" x14ac:dyDescent="0.25">
      <c r="A47" s="22" t="s">
        <v>86</v>
      </c>
      <c r="B47" s="8" t="s">
        <v>55</v>
      </c>
      <c r="C47" s="8" t="s">
        <v>7</v>
      </c>
      <c r="D47" s="8" t="s">
        <v>84</v>
      </c>
      <c r="E47" s="36">
        <f>[4]Лист1!$D$253</f>
        <v>0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1:22" s="10" customFormat="1" x14ac:dyDescent="0.25">
      <c r="A48" s="22" t="s">
        <v>87</v>
      </c>
      <c r="B48" s="8" t="s">
        <v>58</v>
      </c>
      <c r="C48" s="8" t="s">
        <v>7</v>
      </c>
      <c r="D48" s="8" t="s">
        <v>64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s="10" customFormat="1" x14ac:dyDescent="0.25">
      <c r="A49" s="22" t="s">
        <v>88</v>
      </c>
      <c r="B49" s="8" t="s">
        <v>3</v>
      </c>
      <c r="C49" s="8" t="s">
        <v>7</v>
      </c>
      <c r="D49" s="8" t="s">
        <v>61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s="10" customFormat="1" x14ac:dyDescent="0.25">
      <c r="A50" s="22" t="s">
        <v>89</v>
      </c>
      <c r="B50" s="8" t="s">
        <v>63</v>
      </c>
      <c r="C50" s="8" t="s">
        <v>15</v>
      </c>
      <c r="D50" s="23">
        <f>D46/E2</f>
        <v>10.286938202247191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s="21" customFormat="1" ht="31.5" x14ac:dyDescent="0.25">
      <c r="A51" s="33" t="s">
        <v>90</v>
      </c>
      <c r="B51" s="19" t="s">
        <v>50</v>
      </c>
      <c r="C51" s="19" t="s">
        <v>7</v>
      </c>
      <c r="D51" s="19" t="s">
        <v>91</v>
      </c>
      <c r="E51" s="32">
        <f>[5]восстан.вент!$O$259+[5]дымивент!$B$260</f>
        <v>859.67</v>
      </c>
      <c r="F51" s="31">
        <v>1</v>
      </c>
      <c r="G51" s="28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10" customFormat="1" x14ac:dyDescent="0.25">
      <c r="A52" s="22" t="s">
        <v>92</v>
      </c>
      <c r="B52" s="8" t="s">
        <v>53</v>
      </c>
      <c r="C52" s="8" t="s">
        <v>15</v>
      </c>
      <c r="D52" s="8">
        <f>E51</f>
        <v>859.67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s="10" customFormat="1" ht="31.5" x14ac:dyDescent="0.25">
      <c r="A53" s="22" t="s">
        <v>93</v>
      </c>
      <c r="B53" s="8" t="s">
        <v>55</v>
      </c>
      <c r="C53" s="8" t="s">
        <v>7</v>
      </c>
      <c r="D53" s="8" t="s">
        <v>91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s="10" customFormat="1" x14ac:dyDescent="0.25">
      <c r="A54" s="22" t="s">
        <v>94</v>
      </c>
      <c r="B54" s="8" t="s">
        <v>58</v>
      </c>
      <c r="C54" s="8" t="s">
        <v>7</v>
      </c>
      <c r="D54" s="8" t="s">
        <v>95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s="10" customFormat="1" x14ac:dyDescent="0.25">
      <c r="A55" s="22" t="s">
        <v>96</v>
      </c>
      <c r="B55" s="8" t="s">
        <v>3</v>
      </c>
      <c r="C55" s="8" t="s">
        <v>7</v>
      </c>
      <c r="D55" s="8" t="s">
        <v>167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s="10" customFormat="1" x14ac:dyDescent="0.25">
      <c r="A56" s="22" t="s">
        <v>97</v>
      </c>
      <c r="B56" s="8" t="s">
        <v>63</v>
      </c>
      <c r="C56" s="8" t="s">
        <v>15</v>
      </c>
      <c r="D56" s="23">
        <f>E51/F51</f>
        <v>859.67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s="21" customFormat="1" x14ac:dyDescent="0.25">
      <c r="A57" s="33" t="s">
        <v>98</v>
      </c>
      <c r="B57" s="19" t="s">
        <v>50</v>
      </c>
      <c r="C57" s="19" t="s">
        <v>7</v>
      </c>
      <c r="D57" s="19" t="s">
        <v>99</v>
      </c>
      <c r="E57" s="28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s="10" customFormat="1" x14ac:dyDescent="0.25">
      <c r="A58" s="22" t="s">
        <v>100</v>
      </c>
      <c r="B58" s="8" t="s">
        <v>53</v>
      </c>
      <c r="C58" s="8" t="s">
        <v>15</v>
      </c>
      <c r="D58" s="35">
        <f>E59+E63</f>
        <v>1161.4860000000001</v>
      </c>
      <c r="E58" s="28"/>
      <c r="F58" s="20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s="10" customFormat="1" ht="31.5" x14ac:dyDescent="0.25">
      <c r="A59" s="22" t="s">
        <v>101</v>
      </c>
      <c r="B59" s="8" t="s">
        <v>55</v>
      </c>
      <c r="C59" s="8" t="s">
        <v>7</v>
      </c>
      <c r="D59" s="8" t="s">
        <v>102</v>
      </c>
      <c r="E59" s="28">
        <f>'[3]2018 непоср.'!$V$60</f>
        <v>379.71</v>
      </c>
      <c r="F59" s="20" t="s">
        <v>164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s="10" customFormat="1" x14ac:dyDescent="0.25">
      <c r="A60" s="22" t="s">
        <v>103</v>
      </c>
      <c r="B60" s="8" t="s">
        <v>58</v>
      </c>
      <c r="C60" s="8" t="s">
        <v>7</v>
      </c>
      <c r="D60" s="8" t="s">
        <v>104</v>
      </c>
      <c r="E60" s="28"/>
      <c r="F60" s="20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spans="1:22" s="10" customFormat="1" x14ac:dyDescent="0.25">
      <c r="A61" s="22" t="s">
        <v>105</v>
      </c>
      <c r="B61" s="8" t="s">
        <v>3</v>
      </c>
      <c r="C61" s="8" t="s">
        <v>7</v>
      </c>
      <c r="D61" s="8" t="s">
        <v>61</v>
      </c>
      <c r="E61" s="28"/>
      <c r="F61" s="20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spans="1:22" s="10" customFormat="1" x14ac:dyDescent="0.25">
      <c r="A62" s="22" t="s">
        <v>106</v>
      </c>
      <c r="B62" s="8" t="s">
        <v>63</v>
      </c>
      <c r="C62" s="8" t="s">
        <v>15</v>
      </c>
      <c r="D62" s="23">
        <f>E59/E2</f>
        <v>5.3330056179775278</v>
      </c>
      <c r="E62" s="28"/>
      <c r="F62" s="20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  <row r="63" spans="1:22" s="10" customFormat="1" ht="31.5" x14ac:dyDescent="0.25">
      <c r="A63" s="22" t="s">
        <v>107</v>
      </c>
      <c r="B63" s="8" t="s">
        <v>55</v>
      </c>
      <c r="C63" s="8" t="s">
        <v>7</v>
      </c>
      <c r="D63" s="8" t="s">
        <v>108</v>
      </c>
      <c r="E63" s="32">
        <f>'[3]2018 непоср.'!$Z$60</f>
        <v>781.77600000000007</v>
      </c>
      <c r="F63" s="20" t="s">
        <v>164</v>
      </c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1:22" s="10" customFormat="1" x14ac:dyDescent="0.25">
      <c r="A64" s="22" t="s">
        <v>109</v>
      </c>
      <c r="B64" s="8" t="s">
        <v>58</v>
      </c>
      <c r="C64" s="8" t="s">
        <v>7</v>
      </c>
      <c r="D64" s="8" t="s">
        <v>71</v>
      </c>
      <c r="E64" s="28"/>
      <c r="F64" s="20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s="10" customFormat="1" x14ac:dyDescent="0.25">
      <c r="A65" s="22" t="s">
        <v>110</v>
      </c>
      <c r="B65" s="8" t="s">
        <v>3</v>
      </c>
      <c r="C65" s="8" t="s">
        <v>7</v>
      </c>
      <c r="D65" s="8" t="s">
        <v>61</v>
      </c>
      <c r="E65" s="28"/>
      <c r="F65" s="20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s="10" customFormat="1" x14ac:dyDescent="0.25">
      <c r="A66" s="22" t="s">
        <v>111</v>
      </c>
      <c r="B66" s="8" t="s">
        <v>63</v>
      </c>
      <c r="C66" s="8" t="s">
        <v>15</v>
      </c>
      <c r="D66" s="23">
        <f>E63/E2</f>
        <v>10.98</v>
      </c>
      <c r="E66" s="28"/>
      <c r="F66" s="20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s="10" customFormat="1" ht="47.25" x14ac:dyDescent="0.25">
      <c r="A67" s="33" t="s">
        <v>112</v>
      </c>
      <c r="B67" s="19" t="s">
        <v>50</v>
      </c>
      <c r="C67" s="19" t="s">
        <v>7</v>
      </c>
      <c r="D67" s="19" t="s">
        <v>113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1:22" s="10" customFormat="1" ht="18.75" x14ac:dyDescent="0.25">
      <c r="A68" s="22" t="s">
        <v>114</v>
      </c>
      <c r="B68" s="8" t="s">
        <v>53</v>
      </c>
      <c r="C68" s="8" t="s">
        <v>15</v>
      </c>
      <c r="D68" s="8">
        <f>E69+E73</f>
        <v>0</v>
      </c>
      <c r="E68" s="28"/>
      <c r="F68" s="25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1:22" s="10" customFormat="1" ht="31.5" x14ac:dyDescent="0.25">
      <c r="A69" s="22" t="s">
        <v>115</v>
      </c>
      <c r="B69" s="8" t="s">
        <v>55</v>
      </c>
      <c r="C69" s="8" t="s">
        <v>7</v>
      </c>
      <c r="D69" s="8" t="s">
        <v>116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1:22" s="10" customFormat="1" x14ac:dyDescent="0.25">
      <c r="A70" s="22" t="s">
        <v>117</v>
      </c>
      <c r="B70" s="8" t="s">
        <v>58</v>
      </c>
      <c r="C70" s="8" t="s">
        <v>7</v>
      </c>
      <c r="D70" s="8" t="s">
        <v>74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</row>
    <row r="71" spans="1:22" s="10" customFormat="1" x14ac:dyDescent="0.25">
      <c r="A71" s="22" t="s">
        <v>118</v>
      </c>
      <c r="B71" s="8" t="s">
        <v>3</v>
      </c>
      <c r="C71" s="8" t="s">
        <v>7</v>
      </c>
      <c r="D71" s="8" t="s">
        <v>61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s="10" customFormat="1" x14ac:dyDescent="0.25">
      <c r="A72" s="22" t="s">
        <v>119</v>
      </c>
      <c r="B72" s="8" t="s">
        <v>63</v>
      </c>
      <c r="C72" s="8" t="s">
        <v>15</v>
      </c>
      <c r="D72" s="23">
        <f>E69/E2</f>
        <v>0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 s="10" customFormat="1" ht="31.5" x14ac:dyDescent="0.25">
      <c r="A73" s="22" t="s">
        <v>120</v>
      </c>
      <c r="B73" s="8" t="s">
        <v>55</v>
      </c>
      <c r="C73" s="8" t="s">
        <v>7</v>
      </c>
      <c r="D73" s="8" t="s">
        <v>121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1:22" s="10" customFormat="1" x14ac:dyDescent="0.25">
      <c r="A74" s="22" t="s">
        <v>122</v>
      </c>
      <c r="B74" s="8" t="s">
        <v>58</v>
      </c>
      <c r="C74" s="8" t="s">
        <v>7</v>
      </c>
      <c r="D74" s="8" t="s">
        <v>74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</row>
    <row r="75" spans="1:22" s="10" customFormat="1" x14ac:dyDescent="0.25">
      <c r="A75" s="22" t="s">
        <v>123</v>
      </c>
      <c r="B75" s="8" t="s">
        <v>3</v>
      </c>
      <c r="C75" s="8" t="s">
        <v>7</v>
      </c>
      <c r="D75" s="8" t="s">
        <v>61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1:22" s="10" customFormat="1" x14ac:dyDescent="0.25">
      <c r="A76" s="22" t="s">
        <v>124</v>
      </c>
      <c r="B76" s="8" t="s">
        <v>63</v>
      </c>
      <c r="C76" s="8" t="s">
        <v>15</v>
      </c>
      <c r="D76" s="23">
        <f>E73/E2</f>
        <v>0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</row>
    <row r="77" spans="1:22" s="10" customFormat="1" x14ac:dyDescent="0.25">
      <c r="A77" s="22"/>
      <c r="B77" s="19" t="s">
        <v>125</v>
      </c>
      <c r="C77" s="8" t="s">
        <v>15</v>
      </c>
      <c r="D77" s="26">
        <f>SUM(D58,D28,D34,D40,D46,D52,D68)</f>
        <v>5180.4237600000006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x14ac:dyDescent="0.25">
      <c r="A78" s="41" t="s">
        <v>126</v>
      </c>
      <c r="B78" s="41"/>
      <c r="C78" s="41"/>
      <c r="D78" s="41"/>
    </row>
    <row r="79" spans="1:22" x14ac:dyDescent="0.25">
      <c r="A79" s="6" t="s">
        <v>127</v>
      </c>
      <c r="B79" s="7" t="s">
        <v>128</v>
      </c>
      <c r="C79" s="7" t="s">
        <v>129</v>
      </c>
      <c r="D79" s="7">
        <v>0</v>
      </c>
      <c r="E79" s="2" t="s">
        <v>164</v>
      </c>
    </row>
    <row r="80" spans="1:22" x14ac:dyDescent="0.25">
      <c r="A80" s="6" t="s">
        <v>130</v>
      </c>
      <c r="B80" s="7" t="s">
        <v>131</v>
      </c>
      <c r="C80" s="7" t="s">
        <v>129</v>
      </c>
      <c r="D80" s="7">
        <v>0</v>
      </c>
      <c r="E80" s="2" t="s">
        <v>164</v>
      </c>
    </row>
    <row r="81" spans="1:5" x14ac:dyDescent="0.25">
      <c r="A81" s="6" t="s">
        <v>132</v>
      </c>
      <c r="B81" s="7" t="s">
        <v>133</v>
      </c>
      <c r="C81" s="7" t="s">
        <v>129</v>
      </c>
      <c r="D81" s="7">
        <v>0</v>
      </c>
      <c r="E81" s="2" t="s">
        <v>164</v>
      </c>
    </row>
    <row r="82" spans="1:5" x14ac:dyDescent="0.25">
      <c r="A82" s="6" t="s">
        <v>134</v>
      </c>
      <c r="B82" s="7" t="s">
        <v>135</v>
      </c>
      <c r="C82" s="7" t="s">
        <v>15</v>
      </c>
      <c r="D82" s="7">
        <v>0</v>
      </c>
      <c r="E82" s="2" t="s">
        <v>164</v>
      </c>
    </row>
    <row r="83" spans="1:5" x14ac:dyDescent="0.25">
      <c r="A83" s="41" t="s">
        <v>136</v>
      </c>
      <c r="B83" s="41"/>
      <c r="C83" s="41"/>
      <c r="D83" s="41"/>
    </row>
    <row r="84" spans="1:5" ht="31.5" x14ac:dyDescent="0.25">
      <c r="A84" s="6" t="s">
        <v>137</v>
      </c>
      <c r="B84" s="7" t="s">
        <v>14</v>
      </c>
      <c r="C84" s="7" t="s">
        <v>15</v>
      </c>
      <c r="D84" s="7">
        <v>0</v>
      </c>
      <c r="E84" s="2" t="s">
        <v>138</v>
      </c>
    </row>
    <row r="85" spans="1:5" ht="31.5" x14ac:dyDescent="0.25">
      <c r="A85" s="6" t="s">
        <v>139</v>
      </c>
      <c r="B85" s="7" t="s">
        <v>17</v>
      </c>
      <c r="C85" s="7" t="s">
        <v>15</v>
      </c>
      <c r="D85" s="7">
        <v>0</v>
      </c>
      <c r="E85" s="2" t="s">
        <v>138</v>
      </c>
    </row>
    <row r="86" spans="1:5" ht="31.5" x14ac:dyDescent="0.25">
      <c r="A86" s="6" t="s">
        <v>140</v>
      </c>
      <c r="B86" s="7" t="s">
        <v>19</v>
      </c>
      <c r="C86" s="7" t="s">
        <v>15</v>
      </c>
      <c r="D86" s="7">
        <v>0</v>
      </c>
      <c r="E86" s="2" t="s">
        <v>138</v>
      </c>
    </row>
    <row r="87" spans="1:5" ht="31.5" x14ac:dyDescent="0.25">
      <c r="A87" s="6" t="s">
        <v>141</v>
      </c>
      <c r="B87" s="7" t="s">
        <v>43</v>
      </c>
      <c r="C87" s="7" t="s">
        <v>15</v>
      </c>
      <c r="D87" s="7">
        <v>0</v>
      </c>
      <c r="E87" s="2" t="s">
        <v>138</v>
      </c>
    </row>
    <row r="88" spans="1:5" ht="31.5" x14ac:dyDescent="0.25">
      <c r="A88" s="6" t="s">
        <v>142</v>
      </c>
      <c r="B88" s="7" t="s">
        <v>143</v>
      </c>
      <c r="C88" s="7" t="s">
        <v>15</v>
      </c>
      <c r="D88" s="7">
        <v>0</v>
      </c>
      <c r="E88" s="2" t="s">
        <v>138</v>
      </c>
    </row>
    <row r="89" spans="1:5" ht="31.5" x14ac:dyDescent="0.25">
      <c r="A89" s="6" t="s">
        <v>144</v>
      </c>
      <c r="B89" s="7" t="s">
        <v>47</v>
      </c>
      <c r="C89" s="7" t="s">
        <v>15</v>
      </c>
      <c r="D89" s="7">
        <v>0</v>
      </c>
      <c r="E89" s="2" t="s">
        <v>138</v>
      </c>
    </row>
    <row r="90" spans="1:5" x14ac:dyDescent="0.25">
      <c r="A90" s="41" t="s">
        <v>145</v>
      </c>
      <c r="B90" s="41"/>
      <c r="C90" s="41"/>
      <c r="D90" s="41"/>
      <c r="E90" s="27"/>
    </row>
    <row r="91" spans="1:5" ht="31.5" x14ac:dyDescent="0.25">
      <c r="A91" s="6" t="s">
        <v>146</v>
      </c>
      <c r="B91" s="7" t="s">
        <v>128</v>
      </c>
      <c r="C91" s="7" t="s">
        <v>129</v>
      </c>
      <c r="D91" s="7">
        <v>0</v>
      </c>
      <c r="E91" s="2" t="s">
        <v>138</v>
      </c>
    </row>
    <row r="92" spans="1:5" ht="31.5" x14ac:dyDescent="0.25">
      <c r="A92" s="6" t="s">
        <v>147</v>
      </c>
      <c r="B92" s="7" t="s">
        <v>131</v>
      </c>
      <c r="C92" s="7" t="s">
        <v>129</v>
      </c>
      <c r="D92" s="7">
        <v>0</v>
      </c>
      <c r="E92" s="2" t="s">
        <v>138</v>
      </c>
    </row>
    <row r="93" spans="1:5" ht="31.5" x14ac:dyDescent="0.25">
      <c r="A93" s="6" t="s">
        <v>148</v>
      </c>
      <c r="B93" s="7" t="s">
        <v>149</v>
      </c>
      <c r="C93" s="7" t="s">
        <v>129</v>
      </c>
      <c r="D93" s="7">
        <v>0</v>
      </c>
      <c r="E93" s="2" t="s">
        <v>138</v>
      </c>
    </row>
    <row r="94" spans="1:5" ht="31.5" x14ac:dyDescent="0.25">
      <c r="A94" s="6" t="s">
        <v>150</v>
      </c>
      <c r="B94" s="7" t="s">
        <v>135</v>
      </c>
      <c r="C94" s="7" t="s">
        <v>15</v>
      </c>
      <c r="D94" s="7">
        <v>0</v>
      </c>
      <c r="E94" s="2" t="s">
        <v>138</v>
      </c>
    </row>
    <row r="95" spans="1:5" x14ac:dyDescent="0.25">
      <c r="A95" s="41" t="s">
        <v>151</v>
      </c>
      <c r="B95" s="41"/>
      <c r="C95" s="41"/>
      <c r="D95" s="41"/>
    </row>
    <row r="96" spans="1:5" x14ac:dyDescent="0.25">
      <c r="A96" s="6" t="s">
        <v>152</v>
      </c>
      <c r="B96" s="7" t="s">
        <v>153</v>
      </c>
      <c r="C96" s="7" t="s">
        <v>129</v>
      </c>
      <c r="D96" s="7">
        <v>0</v>
      </c>
      <c r="E96" s="2" t="s">
        <v>154</v>
      </c>
    </row>
    <row r="97" spans="1:5" x14ac:dyDescent="0.25">
      <c r="A97" s="6" t="s">
        <v>155</v>
      </c>
      <c r="B97" s="7" t="s">
        <v>156</v>
      </c>
      <c r="C97" s="7" t="s">
        <v>129</v>
      </c>
      <c r="D97" s="7">
        <v>0</v>
      </c>
      <c r="E97" s="2" t="s">
        <v>154</v>
      </c>
    </row>
    <row r="98" spans="1:5" ht="31.5" x14ac:dyDescent="0.25">
      <c r="A98" s="6" t="s">
        <v>157</v>
      </c>
      <c r="B98" s="7" t="s">
        <v>158</v>
      </c>
      <c r="C98" s="7" t="s">
        <v>15</v>
      </c>
      <c r="D98" s="7">
        <v>0</v>
      </c>
      <c r="E98" s="2" t="s">
        <v>154</v>
      </c>
    </row>
    <row r="102" spans="1:5" x14ac:dyDescent="0.25">
      <c r="A102" s="43" t="s">
        <v>159</v>
      </c>
      <c r="B102" s="43"/>
      <c r="D102" s="29" t="s">
        <v>160</v>
      </c>
    </row>
  </sheetData>
  <mergeCells count="8">
    <mergeCell ref="A2:D2"/>
    <mergeCell ref="A8:D8"/>
    <mergeCell ref="A26:D26"/>
    <mergeCell ref="A102:B102"/>
    <mergeCell ref="A78:D78"/>
    <mergeCell ref="A83:D83"/>
    <mergeCell ref="A90:D90"/>
    <mergeCell ref="A95:D95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2019-04-09T08:37:17Z</dcterms:modified>
</cp:coreProperties>
</file>