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  <externalReference r:id="rId7"/>
    <externalReference r:id="rId8"/>
  </externalReferences>
  <calcPr calcId="162913"/>
</workbook>
</file>

<file path=xl/calcChain.xml><?xml version="1.0" encoding="utf-8"?>
<calcChain xmlns="http://schemas.openxmlformats.org/spreadsheetml/2006/main">
  <c r="D56" i="1" l="1"/>
  <c r="D89" i="1" l="1"/>
  <c r="D66" i="1" l="1"/>
  <c r="E67" i="1"/>
  <c r="E59" i="1"/>
  <c r="D58" i="1" s="1"/>
  <c r="E51" i="1"/>
  <c r="D46" i="1"/>
  <c r="E47" i="1"/>
  <c r="E40" i="1"/>
  <c r="E34" i="1"/>
  <c r="E27" i="1"/>
  <c r="D25" i="1"/>
  <c r="D23" i="1"/>
  <c r="D15" i="1" l="1"/>
  <c r="D14" i="1"/>
  <c r="D13" i="1"/>
  <c r="D11" i="1"/>
  <c r="D10" i="1"/>
  <c r="D9" i="1"/>
  <c r="D78" i="1" l="1"/>
  <c r="D72" i="1"/>
  <c r="D50" i="1" l="1"/>
  <c r="D86" i="1"/>
  <c r="D82" i="1"/>
  <c r="D76" i="1"/>
  <c r="D70" i="1"/>
  <c r="D62" i="1"/>
  <c r="D52" i="1"/>
  <c r="D44" i="1"/>
  <c r="D40" i="1"/>
  <c r="D38" i="1"/>
  <c r="D34" i="1"/>
  <c r="D32" i="1"/>
  <c r="D28" i="1"/>
  <c r="D87" i="1" l="1"/>
  <c r="D12" i="1"/>
  <c r="D17" i="1" l="1"/>
  <c r="D16" i="1" s="1"/>
  <c r="D22" i="1" s="1"/>
  <c r="D24" i="1" s="1"/>
</calcChain>
</file>

<file path=xl/sharedStrings.xml><?xml version="1.0" encoding="utf-8"?>
<sst xmlns="http://schemas.openxmlformats.org/spreadsheetml/2006/main" count="382" uniqueCount="178">
  <si>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</si>
  <si>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</si>
  <si>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</si>
  <si>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</si>
  <si>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</si>
  <si>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</si>
  <si>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</si>
  <si>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</si>
  <si>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 xml:space="preserve">2. </t>
  </si>
  <si>
    <t>Дата начала отчетного периода</t>
  </si>
  <si>
    <t>3.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</si>
  <si>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</si>
  <si>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</si>
  <si>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</si>
  <si>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</si>
  <si>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</si>
  <si>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</si>
  <si>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</si>
  <si>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</si>
  <si>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</si>
  <si>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</si>
  <si>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</si>
  <si>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</si>
  <si>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</si>
  <si>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</si>
  <si>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</si>
  <si>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</si>
  <si>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</si>
  <si>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</si>
  <si>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</si>
  <si>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</si>
  <si>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</si>
  <si>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</si>
  <si>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</si>
  <si>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</si>
  <si>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</si>
  <si>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</si>
  <si>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</si>
  <si>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</si>
  <si>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</si>
  <si>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</si>
  <si>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</si>
  <si>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</si>
  <si>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</si>
  <si>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</si>
  <si>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</si>
  <si>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</si>
  <si>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</si>
  <si>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</si>
  <si>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</si>
  <si>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</si>
  <si>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</si>
  <si>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</si>
  <si>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</si>
  <si>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</si>
  <si>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</si>
  <si>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</si>
  <si>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</si>
  <si>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</si>
  <si>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</si>
  <si>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</si>
  <si>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</si>
  <si>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</si>
  <si>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</si>
  <si>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1 раз в год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</si>
  <si>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</si>
  <si>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</si>
  <si>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</si>
  <si>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</si>
  <si>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</si>
  <si>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</si>
  <si>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</si>
  <si>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</si>
  <si>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</si>
  <si>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</si>
  <si>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</si>
  <si>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</si>
  <si>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</si>
  <si>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</si>
  <si>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</si>
  <si>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</si>
  <si>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</si>
  <si>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</si>
  <si>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</si>
  <si>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</si>
  <si>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</si>
  <si>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</si>
  <si>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</si>
  <si>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</si>
  <si>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</si>
  <si>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</si>
  <si>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</si>
  <si>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22.9</t>
  </si>
  <si>
    <t>23.9</t>
  </si>
  <si>
    <t>24.9</t>
  </si>
  <si>
    <t>санузел - 1 раз в год; кухня - 2 раза в год</t>
  </si>
  <si>
    <t>25.9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</si>
  <si>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</si>
  <si>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</si>
  <si>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</si>
  <si>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</si>
  <si>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</si>
  <si>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</si>
  <si>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</si>
  <si>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</si>
  <si>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</si>
  <si>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</si>
  <si>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</si>
  <si>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24.10.2</t>
  </si>
  <si>
    <t>25.10.2</t>
  </si>
  <si>
    <t>26.10.2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</si>
  <si>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</si>
  <si>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</si>
  <si>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</si>
  <si>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</si>
  <si>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</si>
  <si>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</si>
  <si>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</si>
  <si>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</si>
  <si>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</si>
  <si>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</si>
  <si>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</si>
  <si>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</si>
  <si>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23.14.2</t>
  </si>
  <si>
    <t>Ремонт стен (наружные поверхности)</t>
  </si>
  <si>
    <t>24.14.2</t>
  </si>
  <si>
    <t>25.14.2</t>
  </si>
  <si>
    <t>26.14.2</t>
  </si>
  <si>
    <t>23.14.6</t>
  </si>
  <si>
    <t>Ремонт кровли</t>
  </si>
  <si>
    <t>24.14.6</t>
  </si>
  <si>
    <t>25.14.6</t>
  </si>
  <si>
    <t>26.14.6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</si>
  <si>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</si>
  <si>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</si>
  <si>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</si>
  <si>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</si>
  <si>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</si>
  <si>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</si>
  <si>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</si>
  <si>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</si>
  <si>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</si>
  <si>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</si>
  <si>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</si>
  <si>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</si>
  <si>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</si>
  <si>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</si>
  <si>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</si>
  <si>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</si>
  <si>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</si>
  <si>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</si>
  <si>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</si>
  <si>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</si>
  <si>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</si>
  <si>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</si>
  <si>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</si>
  <si>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</si>
  <si>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</si>
  <si>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</si>
  <si>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</si>
  <si>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</si>
  <si>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</si>
  <si>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</si>
  <si>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</si>
  <si>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</si>
  <si>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</si>
  <si>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</si>
  <si>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Директор ООО "ГУК "Привокзальная"</t>
  </si>
  <si>
    <t>Ю. Д. Шкляров</t>
  </si>
  <si>
    <t>31.03.2019 г.</t>
  </si>
  <si>
    <t>01.01.2018 г.</t>
  </si>
  <si>
    <t>31.12.2018 г.</t>
  </si>
  <si>
    <t>экономист</t>
  </si>
  <si>
    <t>тариф</t>
  </si>
  <si>
    <t>Вывоз ТБО</t>
  </si>
  <si>
    <t>Вывоз жидких бытовых отходов</t>
  </si>
  <si>
    <t>Отчет об исполнении управляющей организацией ООО "ГУК "Привокзальная" договора оказания услуг выполнения работ за 2018 год                                                по дому №19 ул. Шкатова в  г. Липецке</t>
  </si>
  <si>
    <t>шт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</si>
</sst>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7/&#1043;&#1059;&#1050;/&#1053;&#1077;&#1087;&#1086;&#1089;&#1088;&#1077;&#1076;&#1089;&#1090;&#1074;&#1077;&#1085;&#1085;&#1099;&#1081;%202017/&#1091;&#1083;.&#1064;&#1082;&#1072;&#1090;&#1086;&#1074;&#1072;,%20&#1076;.19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8;&#1072;&#1088;&#1080;&#1092;%20&#1075;&#1086;&#1076;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4;&#1077;&#1084;&#1080;&#1076;&#1086;&#1074;&#1072;%20&#1101;&#1082;&#1086;&#1085;&#1086;&#1084;&#1080;&#1089;&#1090;/&#1043;&#1059;&#1050;%202018%20&#1079;&#1072;&#1087;&#1086;&#1083;&#1085;&#1077;&#1085;&#1085;&#1099;&#1081;%2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3;&#1040;&#1047;/&#1043;&#1072;&#1079;&#1086;&#1089;&#1085;&#1072;&#1073;&#1078;&#1077;&#1085;&#1080;&#1077;%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/&#1086;&#1090;&#1095;&#1077;&#1090;&#1099;%202018/&#1057;&#1042;&#1045;&#1044;&#1045;&#1053;&#1048;&#1071;%20&#1044;&#1051;&#1071;%20&#1054;&#1058;&#1063;&#1045;&#1058;&#1054;&#1042;/&#1047;&#1077;&#1074;&#1089;%20&#1090;&#1077;&#1093;&#1085;&#1086;&#1083;&#1086;&#1075;&#1080;&#1080;%20&#1074;&#1077;&#1085;&#1090;,&#1076;&#1099;&#1084;%20&#1082;&#1072;&#1085;&#1072;&#1083;&#1080;&#1079;/&#1043;&#1059;&#1050;/&#1047;&#1077;&#1074;&#1089;%202018%20&#1043;&#1059;&#105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D23">
            <v>0</v>
          </cell>
        </row>
        <row r="24">
          <cell r="D24">
            <v>-34994.081500800006</v>
          </cell>
        </row>
        <row r="25">
          <cell r="D25">
            <v>375.72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/>
      <sheetData sheetId="1"/>
      <sheetData sheetId="2"/>
      <sheetData sheetId="3"/>
      <sheetData sheetId="4">
        <row r="4">
          <cell r="HP4">
            <v>73.2</v>
          </cell>
        </row>
        <row r="101">
          <cell r="HP101">
            <v>1.2254</v>
          </cell>
        </row>
        <row r="123">
          <cell r="HP123">
            <v>1091.1502368000001</v>
          </cell>
        </row>
        <row r="124">
          <cell r="HP124">
            <v>5084.0781840000018</v>
          </cell>
        </row>
        <row r="125">
          <cell r="HP125">
            <v>1076.3913600000001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 Управл"/>
      <sheetName val="2018 непоср."/>
    </sheetNames>
    <sheetDataSet>
      <sheetData sheetId="0"/>
      <sheetData sheetId="1">
        <row r="56">
          <cell r="I56">
            <v>0</v>
          </cell>
          <cell r="M56">
            <v>0</v>
          </cell>
          <cell r="P56">
            <v>641.23199999999997</v>
          </cell>
          <cell r="U56">
            <v>777.38400000000001</v>
          </cell>
          <cell r="V56">
            <v>390.37</v>
          </cell>
          <cell r="Z56">
            <v>830.08799999999997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8">
          <cell r="D38">
            <v>5393.3080000000009</v>
          </cell>
        </row>
        <row r="247">
          <cell r="D247">
            <v>1195.1984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сстан.вент"/>
      <sheetName val="дымивент"/>
      <sheetName val="канализ"/>
      <sheetName val="Лист1"/>
    </sheetNames>
    <sheetDataSet>
      <sheetData sheetId="0">
        <row r="55">
          <cell r="O55">
            <v>3925.33</v>
          </cell>
        </row>
      </sheetData>
      <sheetData sheetId="1">
        <row r="28">
          <cell r="B28">
            <v>429.15000000000003</v>
          </cell>
        </row>
        <row r="252">
          <cell r="B252">
            <v>116.55000000000001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2"/>
  <sheetViews>
    <sheetView tabSelected="1" view="pageBreakPreview" zoomScale="80" zoomScaleNormal="80" zoomScaleSheetLayoutView="80" workbookViewId="0">
      <selection activeCell="D55" sqref="D55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7" width="9.140625" style="2" hidden="1" customWidth="1"/>
    <col min="8" max="12" width="0" style="2" hidden="1" customWidth="1"/>
    <col min="13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39" t="s">
        <v>176</v>
      </c>
      <c r="B2" s="39"/>
      <c r="C2" s="39"/>
      <c r="D2" s="39"/>
      <c r="E2" s="2">
        <v>73.2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169</v>
      </c>
    </row>
    <row r="6" spans="1:22" x14ac:dyDescent="0.25">
      <c r="A6" s="6" t="s">
        <v>8</v>
      </c>
      <c r="B6" s="7" t="s">
        <v>9</v>
      </c>
      <c r="C6" s="7" t="s">
        <v>7</v>
      </c>
      <c r="D6" s="8" t="s">
        <v>170</v>
      </c>
    </row>
    <row r="7" spans="1:22" x14ac:dyDescent="0.25">
      <c r="A7" s="6" t="s">
        <v>10</v>
      </c>
      <c r="B7" s="7" t="s">
        <v>11</v>
      </c>
      <c r="C7" s="7" t="s">
        <v>7</v>
      </c>
      <c r="D7" s="8" t="s">
        <v>171</v>
      </c>
    </row>
    <row r="8" spans="1:22" ht="42.75" customHeight="1" x14ac:dyDescent="0.25">
      <c r="A8" s="40" t="s">
        <v>12</v>
      </c>
      <c r="B8" s="40"/>
      <c r="C8" s="40"/>
      <c r="D8" s="40"/>
    </row>
    <row r="9" spans="1:22" x14ac:dyDescent="0.25">
      <c r="A9" s="6" t="s">
        <v>13</v>
      </c>
      <c r="B9" s="7" t="s">
        <v>14</v>
      </c>
      <c r="C9" s="7" t="s">
        <v>15</v>
      </c>
      <c r="D9" s="36">
        <f>[1]Лист1!$D$23</f>
        <v>0</v>
      </c>
      <c r="E9" s="2" t="s">
        <v>172</v>
      </c>
    </row>
    <row r="10" spans="1:22" ht="15.75" customHeight="1" x14ac:dyDescent="0.25">
      <c r="A10" s="6" t="s">
        <v>16</v>
      </c>
      <c r="B10" s="7" t="s">
        <v>17</v>
      </c>
      <c r="C10" s="7" t="s">
        <v>15</v>
      </c>
      <c r="D10" s="36">
        <f>[1]Лист1!$D$24</f>
        <v>-34994.081500800006</v>
      </c>
      <c r="E10" s="2" t="s">
        <v>172</v>
      </c>
    </row>
    <row r="11" spans="1:22" x14ac:dyDescent="0.25">
      <c r="A11" s="6" t="s">
        <v>18</v>
      </c>
      <c r="B11" s="7" t="s">
        <v>19</v>
      </c>
      <c r="C11" s="7" t="s">
        <v>15</v>
      </c>
      <c r="D11" s="36">
        <f>[1]Лист1!$D$25</f>
        <v>375.72</v>
      </c>
      <c r="E11" s="2" t="s">
        <v>172</v>
      </c>
    </row>
    <row r="12" spans="1:22" ht="31.5" x14ac:dyDescent="0.25">
      <c r="A12" s="6" t="s">
        <v>20</v>
      </c>
      <c r="B12" s="7" t="s">
        <v>21</v>
      </c>
      <c r="C12" s="7" t="s">
        <v>15</v>
      </c>
      <c r="D12" s="36">
        <f>D13+D14+D15</f>
        <v>7251.6197808000015</v>
      </c>
      <c r="E12" s="2" t="s">
        <v>173</v>
      </c>
    </row>
    <row r="13" spans="1:22" x14ac:dyDescent="0.25">
      <c r="A13" s="6" t="s">
        <v>22</v>
      </c>
      <c r="B13" s="9" t="s">
        <v>23</v>
      </c>
      <c r="C13" s="7" t="s">
        <v>15</v>
      </c>
      <c r="D13" s="36">
        <f>'[2]гук(2016)'!$HP$124</f>
        <v>5084.0781840000018</v>
      </c>
      <c r="E13" s="2" t="s">
        <v>173</v>
      </c>
    </row>
    <row r="14" spans="1:22" x14ac:dyDescent="0.25">
      <c r="A14" s="6" t="s">
        <v>24</v>
      </c>
      <c r="B14" s="9" t="s">
        <v>25</v>
      </c>
      <c r="C14" s="7" t="s">
        <v>15</v>
      </c>
      <c r="D14" s="36">
        <f>'[2]гук(2016)'!$HP$123</f>
        <v>1091.1502368000001</v>
      </c>
      <c r="E14" s="2" t="s">
        <v>173</v>
      </c>
    </row>
    <row r="15" spans="1:22" x14ac:dyDescent="0.25">
      <c r="A15" s="6" t="s">
        <v>26</v>
      </c>
      <c r="B15" s="9" t="s">
        <v>27</v>
      </c>
      <c r="C15" s="7" t="s">
        <v>15</v>
      </c>
      <c r="D15" s="36">
        <f>'[2]гук(2016)'!$HP$125</f>
        <v>1076.3913600000001</v>
      </c>
      <c r="E15" s="2" t="s">
        <v>173</v>
      </c>
    </row>
    <row r="16" spans="1:22" x14ac:dyDescent="0.25">
      <c r="A16" s="9" t="s">
        <v>28</v>
      </c>
      <c r="B16" s="9" t="s">
        <v>29</v>
      </c>
      <c r="C16" s="9" t="s">
        <v>15</v>
      </c>
      <c r="D16" s="30">
        <f>D17</f>
        <v>7251.6197808000015</v>
      </c>
      <c r="E16" s="2" t="s">
        <v>172</v>
      </c>
    </row>
    <row r="17" spans="1:22" ht="31.5" x14ac:dyDescent="0.25">
      <c r="A17" s="9" t="s">
        <v>30</v>
      </c>
      <c r="B17" s="9" t="s">
        <v>31</v>
      </c>
      <c r="C17" s="9" t="s">
        <v>15</v>
      </c>
      <c r="D17" s="30">
        <f>D12-D25+D92+D108</f>
        <v>7251.6197808000015</v>
      </c>
      <c r="E17" s="2" t="s">
        <v>172</v>
      </c>
    </row>
    <row r="18" spans="1:22" ht="31.5" x14ac:dyDescent="0.25">
      <c r="A18" s="9" t="s">
        <v>32</v>
      </c>
      <c r="B18" s="9" t="s">
        <v>33</v>
      </c>
      <c r="C18" s="9" t="s">
        <v>15</v>
      </c>
      <c r="D18" s="30">
        <v>0</v>
      </c>
    </row>
    <row r="19" spans="1:22" x14ac:dyDescent="0.25">
      <c r="A19" s="9" t="s">
        <v>34</v>
      </c>
      <c r="B19" s="9" t="s">
        <v>35</v>
      </c>
      <c r="C19" s="9" t="s">
        <v>15</v>
      </c>
      <c r="D19" s="30">
        <v>0</v>
      </c>
    </row>
    <row r="20" spans="1:22" x14ac:dyDescent="0.25">
      <c r="A20" s="9" t="s">
        <v>36</v>
      </c>
      <c r="B20" s="9" t="s">
        <v>37</v>
      </c>
      <c r="C20" s="9" t="s">
        <v>15</v>
      </c>
      <c r="D20" s="30">
        <v>0</v>
      </c>
    </row>
    <row r="21" spans="1:22" x14ac:dyDescent="0.25">
      <c r="A21" s="9" t="s">
        <v>38</v>
      </c>
      <c r="B21" s="9" t="s">
        <v>39</v>
      </c>
      <c r="C21" s="9" t="s">
        <v>15</v>
      </c>
      <c r="D21" s="30">
        <v>0</v>
      </c>
    </row>
    <row r="22" spans="1:22" x14ac:dyDescent="0.25">
      <c r="A22" s="9" t="s">
        <v>40</v>
      </c>
      <c r="B22" s="9" t="s">
        <v>41</v>
      </c>
      <c r="C22" s="9" t="s">
        <v>15</v>
      </c>
      <c r="D22" s="30">
        <f>D16+D10+D9</f>
        <v>-27742.461720000007</v>
      </c>
      <c r="E22" s="2" t="s">
        <v>172</v>
      </c>
    </row>
    <row r="23" spans="1:22" x14ac:dyDescent="0.25">
      <c r="A23" s="9" t="s">
        <v>42</v>
      </c>
      <c r="B23" s="9" t="s">
        <v>43</v>
      </c>
      <c r="C23" s="9" t="s">
        <v>15</v>
      </c>
      <c r="D23" s="30">
        <f>'[3]2018 непоср.'!$I$56</f>
        <v>0</v>
      </c>
      <c r="E23" s="2" t="s">
        <v>172</v>
      </c>
    </row>
    <row r="24" spans="1:22" x14ac:dyDescent="0.25">
      <c r="A24" s="9" t="s">
        <v>44</v>
      </c>
      <c r="B24" s="9" t="s">
        <v>45</v>
      </c>
      <c r="C24" s="9" t="s">
        <v>15</v>
      </c>
      <c r="D24" s="30">
        <f>D22-D87</f>
        <v>-57119.671480000005</v>
      </c>
      <c r="E24" s="2" t="s">
        <v>172</v>
      </c>
    </row>
    <row r="25" spans="1:22" x14ac:dyDescent="0.25">
      <c r="A25" s="9" t="s">
        <v>46</v>
      </c>
      <c r="B25" s="9" t="s">
        <v>47</v>
      </c>
      <c r="C25" s="9" t="s">
        <v>15</v>
      </c>
      <c r="D25" s="30">
        <f>'[3]2018 непоср.'!$M$56</f>
        <v>0</v>
      </c>
      <c r="E25" s="2" t="s">
        <v>172</v>
      </c>
    </row>
    <row r="26" spans="1:22" s="10" customFormat="1" ht="35.25" customHeight="1" x14ac:dyDescent="0.25">
      <c r="A26" s="41" t="s">
        <v>48</v>
      </c>
      <c r="B26" s="41"/>
      <c r="C26" s="41"/>
      <c r="D26" s="41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1:22" s="15" customFormat="1" ht="31.5" x14ac:dyDescent="0.25">
      <c r="A27" s="11" t="s">
        <v>49</v>
      </c>
      <c r="B27" s="12" t="s">
        <v>50</v>
      </c>
      <c r="C27" s="12" t="s">
        <v>7</v>
      </c>
      <c r="D27" s="12" t="s">
        <v>51</v>
      </c>
      <c r="E27" s="32">
        <f>'[3]2018 непоср.'!$U$56</f>
        <v>777.38400000000001</v>
      </c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</row>
    <row r="28" spans="1:22" s="18" customFormat="1" x14ac:dyDescent="0.25">
      <c r="A28" s="16" t="s">
        <v>52</v>
      </c>
      <c r="B28" s="17" t="s">
        <v>53</v>
      </c>
      <c r="C28" s="17" t="s">
        <v>15</v>
      </c>
      <c r="D28" s="17">
        <f>E28</f>
        <v>777.38</v>
      </c>
      <c r="E28" s="13">
        <v>777.38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8" customFormat="1" ht="31.5" x14ac:dyDescent="0.25">
      <c r="A29" s="16" t="s">
        <v>54</v>
      </c>
      <c r="B29" s="17" t="s">
        <v>55</v>
      </c>
      <c r="C29" s="17" t="s">
        <v>7</v>
      </c>
      <c r="D29" s="17" t="s">
        <v>56</v>
      </c>
      <c r="E29" s="13" t="s">
        <v>172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8" customFormat="1" x14ac:dyDescent="0.25">
      <c r="A30" s="16" t="s">
        <v>57</v>
      </c>
      <c r="B30" s="17" t="s">
        <v>58</v>
      </c>
      <c r="C30" s="17" t="s">
        <v>7</v>
      </c>
      <c r="D30" s="17" t="s">
        <v>59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8" customFormat="1" x14ac:dyDescent="0.25">
      <c r="A31" s="16" t="s">
        <v>60</v>
      </c>
      <c r="B31" s="17" t="s">
        <v>3</v>
      </c>
      <c r="C31" s="17" t="s">
        <v>7</v>
      </c>
      <c r="D31" s="17" t="s">
        <v>61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8" customFormat="1" x14ac:dyDescent="0.25">
      <c r="A32" s="16" t="s">
        <v>62</v>
      </c>
      <c r="B32" s="17" t="s">
        <v>63</v>
      </c>
      <c r="C32" s="17" t="s">
        <v>15</v>
      </c>
      <c r="D32" s="37">
        <f>E28/E2</f>
        <v>10.619945355191255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21" customFormat="1" ht="24.75" customHeight="1" x14ac:dyDescent="0.25">
      <c r="A33" s="31" t="s">
        <v>65</v>
      </c>
      <c r="B33" s="19" t="s">
        <v>50</v>
      </c>
      <c r="C33" s="19" t="s">
        <v>7</v>
      </c>
      <c r="D33" s="19" t="s">
        <v>66</v>
      </c>
      <c r="E33" s="28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 s="10" customFormat="1" x14ac:dyDescent="0.25">
      <c r="A34" s="22" t="s">
        <v>67</v>
      </c>
      <c r="B34" s="8" t="s">
        <v>53</v>
      </c>
      <c r="C34" s="8" t="s">
        <v>15</v>
      </c>
      <c r="D34" s="38">
        <f>E34</f>
        <v>641.23199999999997</v>
      </c>
      <c r="E34" s="33">
        <f>'[3]2018 непоср.'!$P$56</f>
        <v>641.23199999999997</v>
      </c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10" customFormat="1" ht="31.5" x14ac:dyDescent="0.25">
      <c r="A35" s="22" t="s">
        <v>68</v>
      </c>
      <c r="B35" s="8" t="s">
        <v>55</v>
      </c>
      <c r="C35" s="8" t="s">
        <v>7</v>
      </c>
      <c r="D35" s="8" t="s">
        <v>69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10" customFormat="1" x14ac:dyDescent="0.25">
      <c r="A36" s="22" t="s">
        <v>70</v>
      </c>
      <c r="B36" s="8" t="s">
        <v>58</v>
      </c>
      <c r="C36" s="8" t="s">
        <v>7</v>
      </c>
      <c r="D36" s="8" t="s">
        <v>71</v>
      </c>
      <c r="E36" s="28" t="s">
        <v>172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</row>
    <row r="37" spans="1:22" s="10" customFormat="1" x14ac:dyDescent="0.25">
      <c r="A37" s="22" t="s">
        <v>72</v>
      </c>
      <c r="B37" s="8" t="s">
        <v>3</v>
      </c>
      <c r="C37" s="8" t="s">
        <v>7</v>
      </c>
      <c r="D37" s="8" t="s">
        <v>61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22" s="10" customFormat="1" x14ac:dyDescent="0.25">
      <c r="A38" s="22" t="s">
        <v>73</v>
      </c>
      <c r="B38" s="8" t="s">
        <v>63</v>
      </c>
      <c r="C38" s="8" t="s">
        <v>15</v>
      </c>
      <c r="D38" s="23">
        <f>E34/E2</f>
        <v>8.76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</row>
    <row r="39" spans="1:22" s="21" customFormat="1" x14ac:dyDescent="0.25">
      <c r="A39" s="31" t="s">
        <v>75</v>
      </c>
      <c r="B39" s="19" t="s">
        <v>50</v>
      </c>
      <c r="C39" s="19" t="s">
        <v>7</v>
      </c>
      <c r="D39" s="19" t="s">
        <v>76</v>
      </c>
      <c r="E39" s="28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</row>
    <row r="40" spans="1:22" s="10" customFormat="1" x14ac:dyDescent="0.25">
      <c r="A40" s="22" t="s">
        <v>77</v>
      </c>
      <c r="B40" s="8" t="s">
        <v>53</v>
      </c>
      <c r="C40" s="8" t="s">
        <v>15</v>
      </c>
      <c r="D40" s="38">
        <f>E40</f>
        <v>1076.3913600000001</v>
      </c>
      <c r="E40" s="28">
        <f>'[2]гук(2016)'!$HP$101*12*'[2]гук(2016)'!$HP$4</f>
        <v>1076.3913600000001</v>
      </c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 s="10" customFormat="1" ht="31.5" x14ac:dyDescent="0.25">
      <c r="A41" s="22" t="s">
        <v>78</v>
      </c>
      <c r="B41" s="8" t="s">
        <v>55</v>
      </c>
      <c r="C41" s="8" t="s">
        <v>7</v>
      </c>
      <c r="D41" s="8" t="s">
        <v>79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 s="10" customFormat="1" x14ac:dyDescent="0.25">
      <c r="A42" s="22" t="s">
        <v>80</v>
      </c>
      <c r="B42" s="8" t="s">
        <v>58</v>
      </c>
      <c r="C42" s="8" t="s">
        <v>7</v>
      </c>
      <c r="D42" s="8" t="s">
        <v>71</v>
      </c>
      <c r="E42" s="28" t="s">
        <v>172</v>
      </c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1:22" s="10" customFormat="1" x14ac:dyDescent="0.25">
      <c r="A43" s="22" t="s">
        <v>81</v>
      </c>
      <c r="B43" s="8" t="s">
        <v>3</v>
      </c>
      <c r="C43" s="8" t="s">
        <v>7</v>
      </c>
      <c r="D43" s="8" t="s">
        <v>61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1:22" s="10" customFormat="1" x14ac:dyDescent="0.25">
      <c r="A44" s="22" t="s">
        <v>82</v>
      </c>
      <c r="B44" s="8" t="s">
        <v>63</v>
      </c>
      <c r="C44" s="8" t="s">
        <v>15</v>
      </c>
      <c r="D44" s="23">
        <f>E40/E2</f>
        <v>14.704800000000001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1:22" s="21" customFormat="1" ht="31.5" x14ac:dyDescent="0.25">
      <c r="A45" s="31" t="s">
        <v>83</v>
      </c>
      <c r="B45" s="19" t="s">
        <v>50</v>
      </c>
      <c r="C45" s="19" t="s">
        <v>7</v>
      </c>
      <c r="D45" s="19" t="s">
        <v>84</v>
      </c>
      <c r="E45" s="28"/>
      <c r="F45" s="24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</row>
    <row r="46" spans="1:22" s="10" customFormat="1" x14ac:dyDescent="0.25">
      <c r="A46" s="22" t="s">
        <v>85</v>
      </c>
      <c r="B46" s="8" t="s">
        <v>53</v>
      </c>
      <c r="C46" s="8" t="s">
        <v>15</v>
      </c>
      <c r="D46" s="35">
        <f>E47</f>
        <v>1195.1984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1:22" s="10" customFormat="1" ht="31.5" x14ac:dyDescent="0.25">
      <c r="A47" s="22" t="s">
        <v>86</v>
      </c>
      <c r="B47" s="8" t="s">
        <v>55</v>
      </c>
      <c r="C47" s="8" t="s">
        <v>7</v>
      </c>
      <c r="D47" s="8" t="s">
        <v>84</v>
      </c>
      <c r="E47" s="34">
        <f>[4]Лист1!$D$247</f>
        <v>1195.1984</v>
      </c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1:22" s="10" customFormat="1" x14ac:dyDescent="0.25">
      <c r="A48" s="22" t="s">
        <v>87</v>
      </c>
      <c r="B48" s="8" t="s">
        <v>58</v>
      </c>
      <c r="C48" s="8" t="s">
        <v>7</v>
      </c>
      <c r="D48" s="8" t="s">
        <v>64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1:22" s="10" customFormat="1" x14ac:dyDescent="0.25">
      <c r="A49" s="22" t="s">
        <v>88</v>
      </c>
      <c r="B49" s="8" t="s">
        <v>3</v>
      </c>
      <c r="C49" s="8" t="s">
        <v>7</v>
      </c>
      <c r="D49" s="8" t="s">
        <v>61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1:22" s="10" customFormat="1" x14ac:dyDescent="0.25">
      <c r="A50" s="22" t="s">
        <v>89</v>
      </c>
      <c r="B50" s="8" t="s">
        <v>63</v>
      </c>
      <c r="C50" s="8" t="s">
        <v>15</v>
      </c>
      <c r="D50" s="23">
        <f>D46/E2</f>
        <v>16.32784699453552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1:22" s="21" customFormat="1" ht="31.5" x14ac:dyDescent="0.25">
      <c r="A51" s="31" t="s">
        <v>90</v>
      </c>
      <c r="B51" s="19" t="s">
        <v>50</v>
      </c>
      <c r="C51" s="19" t="s">
        <v>7</v>
      </c>
      <c r="D51" s="19" t="s">
        <v>91</v>
      </c>
      <c r="E51" s="33">
        <f>[5]дымивент!$B$252</f>
        <v>116.55000000000001</v>
      </c>
      <c r="F51" s="20">
        <v>2</v>
      </c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</row>
    <row r="52" spans="1:22" s="10" customFormat="1" x14ac:dyDescent="0.25">
      <c r="A52" s="22" t="s">
        <v>92</v>
      </c>
      <c r="B52" s="8" t="s">
        <v>53</v>
      </c>
      <c r="C52" s="8" t="s">
        <v>15</v>
      </c>
      <c r="D52" s="8">
        <f>E51</f>
        <v>116.55000000000001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1:22" s="10" customFormat="1" ht="31.5" x14ac:dyDescent="0.25">
      <c r="A53" s="22" t="s">
        <v>93</v>
      </c>
      <c r="B53" s="8" t="s">
        <v>55</v>
      </c>
      <c r="C53" s="8" t="s">
        <v>7</v>
      </c>
      <c r="D53" s="8" t="s">
        <v>91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1:22" s="10" customFormat="1" x14ac:dyDescent="0.25">
      <c r="A54" s="22" t="s">
        <v>94</v>
      </c>
      <c r="B54" s="8" t="s">
        <v>58</v>
      </c>
      <c r="C54" s="8" t="s">
        <v>7</v>
      </c>
      <c r="D54" s="8" t="s">
        <v>95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  <row r="55" spans="1:22" s="10" customFormat="1" x14ac:dyDescent="0.25">
      <c r="A55" s="22" t="s">
        <v>96</v>
      </c>
      <c r="B55" s="8" t="s">
        <v>3</v>
      </c>
      <c r="C55" s="8" t="s">
        <v>7</v>
      </c>
      <c r="D55" s="8" t="s">
        <v>177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</row>
    <row r="56" spans="1:22" s="10" customFormat="1" x14ac:dyDescent="0.25">
      <c r="A56" s="22" t="s">
        <v>97</v>
      </c>
      <c r="B56" s="8" t="s">
        <v>63</v>
      </c>
      <c r="C56" s="8" t="s">
        <v>15</v>
      </c>
      <c r="D56" s="23">
        <f>E51/F51</f>
        <v>58.275000000000006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</row>
    <row r="57" spans="1:22" s="21" customFormat="1" x14ac:dyDescent="0.25">
      <c r="A57" s="31" t="s">
        <v>98</v>
      </c>
      <c r="B57" s="19" t="s">
        <v>50</v>
      </c>
      <c r="C57" s="19" t="s">
        <v>7</v>
      </c>
      <c r="D57" s="19" t="s">
        <v>99</v>
      </c>
      <c r="E57" s="28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</row>
    <row r="58" spans="1:22" s="10" customFormat="1" x14ac:dyDescent="0.25">
      <c r="A58" s="22" t="s">
        <v>100</v>
      </c>
      <c r="B58" s="8" t="s">
        <v>53</v>
      </c>
      <c r="C58" s="8" t="s">
        <v>15</v>
      </c>
      <c r="D58" s="38">
        <f>E59+E63+E67</f>
        <v>25570.457999999999</v>
      </c>
      <c r="E58" s="28"/>
      <c r="F58" s="20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</row>
    <row r="59" spans="1:22" s="10" customFormat="1" ht="31.5" x14ac:dyDescent="0.25">
      <c r="A59" s="22" t="s">
        <v>101</v>
      </c>
      <c r="B59" s="8" t="s">
        <v>55</v>
      </c>
      <c r="C59" s="8" t="s">
        <v>7</v>
      </c>
      <c r="D59" s="8" t="s">
        <v>102</v>
      </c>
      <c r="E59" s="28">
        <f>'[3]2018 непоср.'!$V$56</f>
        <v>390.37</v>
      </c>
      <c r="F59" s="20" t="s">
        <v>172</v>
      </c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</row>
    <row r="60" spans="1:22" s="10" customFormat="1" x14ac:dyDescent="0.25">
      <c r="A60" s="22" t="s">
        <v>103</v>
      </c>
      <c r="B60" s="8" t="s">
        <v>58</v>
      </c>
      <c r="C60" s="8" t="s">
        <v>7</v>
      </c>
      <c r="D60" s="8" t="s">
        <v>104</v>
      </c>
      <c r="E60" s="28"/>
      <c r="F60" s="20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</row>
    <row r="61" spans="1:22" s="10" customFormat="1" x14ac:dyDescent="0.25">
      <c r="A61" s="22" t="s">
        <v>105</v>
      </c>
      <c r="B61" s="8" t="s">
        <v>3</v>
      </c>
      <c r="C61" s="8" t="s">
        <v>7</v>
      </c>
      <c r="D61" s="8" t="s">
        <v>61</v>
      </c>
      <c r="E61" s="28"/>
      <c r="F61" s="20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</row>
    <row r="62" spans="1:22" s="10" customFormat="1" x14ac:dyDescent="0.25">
      <c r="A62" s="22" t="s">
        <v>106</v>
      </c>
      <c r="B62" s="8" t="s">
        <v>63</v>
      </c>
      <c r="C62" s="8" t="s">
        <v>15</v>
      </c>
      <c r="D62" s="23">
        <f>E59/E2</f>
        <v>5.3329234972677595</v>
      </c>
      <c r="E62" s="28"/>
      <c r="F62" s="20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</row>
    <row r="63" spans="1:22" s="10" customFormat="1" ht="31.5" x14ac:dyDescent="0.25">
      <c r="A63" s="22"/>
      <c r="B63" s="8" t="s">
        <v>55</v>
      </c>
      <c r="C63" s="8" t="s">
        <v>7</v>
      </c>
      <c r="D63" s="23" t="s">
        <v>175</v>
      </c>
      <c r="E63" s="28">
        <v>24350</v>
      </c>
      <c r="F63" s="20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</row>
    <row r="64" spans="1:22" s="10" customFormat="1" x14ac:dyDescent="0.25">
      <c r="A64" s="22"/>
      <c r="B64" s="8" t="s">
        <v>58</v>
      </c>
      <c r="C64" s="8" t="s">
        <v>7</v>
      </c>
      <c r="D64" s="23" t="s">
        <v>74</v>
      </c>
      <c r="E64" s="28"/>
      <c r="F64" s="20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</row>
    <row r="65" spans="1:22" s="10" customFormat="1" x14ac:dyDescent="0.25">
      <c r="A65" s="22"/>
      <c r="B65" s="8" t="s">
        <v>3</v>
      </c>
      <c r="C65" s="8" t="s">
        <v>7</v>
      </c>
      <c r="D65" s="23" t="s">
        <v>61</v>
      </c>
      <c r="E65" s="28"/>
      <c r="F65" s="20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</row>
    <row r="66" spans="1:22" s="10" customFormat="1" x14ac:dyDescent="0.25">
      <c r="A66" s="22"/>
      <c r="B66" s="8" t="s">
        <v>63</v>
      </c>
      <c r="C66" s="8" t="s">
        <v>15</v>
      </c>
      <c r="D66" s="23">
        <f>E63/E2</f>
        <v>332.6502732240437</v>
      </c>
      <c r="E66" s="28"/>
      <c r="F66" s="20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</row>
    <row r="67" spans="1:22" s="10" customFormat="1" ht="31.5" x14ac:dyDescent="0.25">
      <c r="A67" s="22" t="s">
        <v>107</v>
      </c>
      <c r="B67" s="8" t="s">
        <v>55</v>
      </c>
      <c r="C67" s="8" t="s">
        <v>7</v>
      </c>
      <c r="D67" s="8" t="s">
        <v>174</v>
      </c>
      <c r="E67" s="33">
        <f>'[3]2018 непоср.'!$Z$56</f>
        <v>830.08799999999997</v>
      </c>
      <c r="F67" s="20" t="s">
        <v>172</v>
      </c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</row>
    <row r="68" spans="1:22" s="10" customFormat="1" x14ac:dyDescent="0.25">
      <c r="A68" s="22" t="s">
        <v>108</v>
      </c>
      <c r="B68" s="8" t="s">
        <v>58</v>
      </c>
      <c r="C68" s="8" t="s">
        <v>7</v>
      </c>
      <c r="D68" s="8" t="s">
        <v>71</v>
      </c>
      <c r="E68" s="28"/>
      <c r="F68" s="20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</row>
    <row r="69" spans="1:22" s="10" customFormat="1" x14ac:dyDescent="0.25">
      <c r="A69" s="22" t="s">
        <v>109</v>
      </c>
      <c r="B69" s="8" t="s">
        <v>3</v>
      </c>
      <c r="C69" s="8" t="s">
        <v>7</v>
      </c>
      <c r="D69" s="8" t="s">
        <v>61</v>
      </c>
      <c r="E69" s="28"/>
      <c r="F69" s="20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</row>
    <row r="70" spans="1:22" s="10" customFormat="1" x14ac:dyDescent="0.25">
      <c r="A70" s="22" t="s">
        <v>110</v>
      </c>
      <c r="B70" s="8" t="s">
        <v>63</v>
      </c>
      <c r="C70" s="8" t="s">
        <v>15</v>
      </c>
      <c r="D70" s="23">
        <f>E67/E2</f>
        <v>11.34</v>
      </c>
      <c r="E70" s="28"/>
      <c r="F70" s="20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</row>
    <row r="71" spans="1:22" s="21" customFormat="1" ht="63" x14ac:dyDescent="0.25">
      <c r="A71" s="31" t="s">
        <v>111</v>
      </c>
      <c r="B71" s="19" t="s">
        <v>50</v>
      </c>
      <c r="C71" s="19" t="s">
        <v>7</v>
      </c>
      <c r="D71" s="19" t="s">
        <v>112</v>
      </c>
      <c r="E71" s="28"/>
      <c r="F71" s="28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</row>
    <row r="72" spans="1:22" s="10" customFormat="1" x14ac:dyDescent="0.25">
      <c r="A72" s="22" t="s">
        <v>113</v>
      </c>
      <c r="B72" s="8" t="s">
        <v>53</v>
      </c>
      <c r="C72" s="8" t="s">
        <v>15</v>
      </c>
      <c r="D72" s="8">
        <f>E73</f>
        <v>0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</row>
    <row r="73" spans="1:22" s="10" customFormat="1" ht="31.5" x14ac:dyDescent="0.25">
      <c r="A73" s="22" t="s">
        <v>114</v>
      </c>
      <c r="B73" s="8" t="s">
        <v>55</v>
      </c>
      <c r="C73" s="8" t="s">
        <v>7</v>
      </c>
      <c r="D73" s="8" t="s">
        <v>115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</row>
    <row r="74" spans="1:22" s="10" customFormat="1" x14ac:dyDescent="0.25">
      <c r="A74" s="22" t="s">
        <v>116</v>
      </c>
      <c r="B74" s="8" t="s">
        <v>58</v>
      </c>
      <c r="C74" s="8" t="s">
        <v>7</v>
      </c>
      <c r="D74" s="8" t="s">
        <v>117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</row>
    <row r="75" spans="1:22" s="10" customFormat="1" x14ac:dyDescent="0.25">
      <c r="A75" s="22" t="s">
        <v>118</v>
      </c>
      <c r="B75" s="8" t="s">
        <v>3</v>
      </c>
      <c r="C75" s="8" t="s">
        <v>7</v>
      </c>
      <c r="D75" s="8" t="s">
        <v>61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</row>
    <row r="76" spans="1:22" s="10" customFormat="1" x14ac:dyDescent="0.25">
      <c r="A76" s="22" t="s">
        <v>119</v>
      </c>
      <c r="B76" s="8" t="s">
        <v>63</v>
      </c>
      <c r="C76" s="8" t="s">
        <v>15</v>
      </c>
      <c r="D76" s="23">
        <f>E73/E2</f>
        <v>0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</row>
    <row r="77" spans="1:22" s="10" customFormat="1" ht="47.25" x14ac:dyDescent="0.25">
      <c r="A77" s="31" t="s">
        <v>120</v>
      </c>
      <c r="B77" s="19" t="s">
        <v>50</v>
      </c>
      <c r="C77" s="19" t="s">
        <v>7</v>
      </c>
      <c r="D77" s="19" t="s">
        <v>121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</row>
    <row r="78" spans="1:22" s="10" customFormat="1" ht="18.75" x14ac:dyDescent="0.25">
      <c r="A78" s="22" t="s">
        <v>122</v>
      </c>
      <c r="B78" s="8" t="s">
        <v>53</v>
      </c>
      <c r="C78" s="8" t="s">
        <v>15</v>
      </c>
      <c r="D78" s="8">
        <f>E79+E83</f>
        <v>0</v>
      </c>
      <c r="E78" s="28"/>
      <c r="F78" s="25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</row>
    <row r="79" spans="1:22" s="10" customFormat="1" ht="31.5" x14ac:dyDescent="0.25">
      <c r="A79" s="22" t="s">
        <v>123</v>
      </c>
      <c r="B79" s="8" t="s">
        <v>55</v>
      </c>
      <c r="C79" s="8" t="s">
        <v>7</v>
      </c>
      <c r="D79" s="8" t="s">
        <v>124</v>
      </c>
      <c r="E79" s="28">
        <v>0</v>
      </c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</row>
    <row r="80" spans="1:22" s="10" customFormat="1" x14ac:dyDescent="0.25">
      <c r="A80" s="22" t="s">
        <v>125</v>
      </c>
      <c r="B80" s="8" t="s">
        <v>58</v>
      </c>
      <c r="C80" s="8" t="s">
        <v>7</v>
      </c>
      <c r="D80" s="8" t="s">
        <v>74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</row>
    <row r="81" spans="1:22" s="10" customFormat="1" x14ac:dyDescent="0.25">
      <c r="A81" s="22" t="s">
        <v>126</v>
      </c>
      <c r="B81" s="8" t="s">
        <v>3</v>
      </c>
      <c r="C81" s="8" t="s">
        <v>7</v>
      </c>
      <c r="D81" s="8" t="s">
        <v>61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</row>
    <row r="82" spans="1:22" s="10" customFormat="1" x14ac:dyDescent="0.25">
      <c r="A82" s="22" t="s">
        <v>127</v>
      </c>
      <c r="B82" s="8" t="s">
        <v>63</v>
      </c>
      <c r="C82" s="8" t="s">
        <v>15</v>
      </c>
      <c r="D82" s="23">
        <f>E79/E2</f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</row>
    <row r="83" spans="1:22" s="10" customFormat="1" ht="31.5" x14ac:dyDescent="0.25">
      <c r="A83" s="22" t="s">
        <v>128</v>
      </c>
      <c r="B83" s="8" t="s">
        <v>55</v>
      </c>
      <c r="C83" s="8" t="s">
        <v>7</v>
      </c>
      <c r="D83" s="8" t="s">
        <v>129</v>
      </c>
      <c r="E83" s="28">
        <v>0</v>
      </c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</row>
    <row r="84" spans="1:22" s="10" customFormat="1" x14ac:dyDescent="0.25">
      <c r="A84" s="22" t="s">
        <v>130</v>
      </c>
      <c r="B84" s="8" t="s">
        <v>58</v>
      </c>
      <c r="C84" s="8" t="s">
        <v>7</v>
      </c>
      <c r="D84" s="8" t="s">
        <v>74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</row>
    <row r="85" spans="1:22" s="10" customFormat="1" x14ac:dyDescent="0.25">
      <c r="A85" s="22" t="s">
        <v>131</v>
      </c>
      <c r="B85" s="8" t="s">
        <v>3</v>
      </c>
      <c r="C85" s="8" t="s">
        <v>7</v>
      </c>
      <c r="D85" s="8" t="s">
        <v>61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</row>
    <row r="86" spans="1:22" s="10" customFormat="1" x14ac:dyDescent="0.25">
      <c r="A86" s="22" t="s">
        <v>132</v>
      </c>
      <c r="B86" s="8" t="s">
        <v>63</v>
      </c>
      <c r="C86" s="8" t="s">
        <v>15</v>
      </c>
      <c r="D86" s="23">
        <f>E83/E2</f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</row>
    <row r="87" spans="1:22" s="10" customFormat="1" x14ac:dyDescent="0.25">
      <c r="A87" s="22"/>
      <c r="B87" s="19" t="s">
        <v>133</v>
      </c>
      <c r="C87" s="8" t="s">
        <v>15</v>
      </c>
      <c r="D87" s="26">
        <f>SUM(D58,D28,D34,D40,D46,D52,D72,D78)</f>
        <v>29377.209760000002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</row>
    <row r="88" spans="1:22" x14ac:dyDescent="0.25">
      <c r="A88" s="40" t="s">
        <v>134</v>
      </c>
      <c r="B88" s="40"/>
      <c r="C88" s="40"/>
      <c r="D88" s="40"/>
    </row>
    <row r="89" spans="1:22" x14ac:dyDescent="0.25">
      <c r="A89" s="6" t="s">
        <v>135</v>
      </c>
      <c r="B89" s="7" t="s">
        <v>136</v>
      </c>
      <c r="C89" s="7" t="s">
        <v>137</v>
      </c>
      <c r="D89" s="7">
        <f>'[3]2018 непоср.'!$AA$56</f>
        <v>0</v>
      </c>
      <c r="E89" s="2" t="s">
        <v>172</v>
      </c>
    </row>
    <row r="90" spans="1:22" x14ac:dyDescent="0.25">
      <c r="A90" s="6" t="s">
        <v>138</v>
      </c>
      <c r="B90" s="7" t="s">
        <v>139</v>
      </c>
      <c r="C90" s="7" t="s">
        <v>137</v>
      </c>
      <c r="D90" s="7">
        <v>0</v>
      </c>
      <c r="E90" s="2" t="s">
        <v>172</v>
      </c>
    </row>
    <row r="91" spans="1:22" x14ac:dyDescent="0.25">
      <c r="A91" s="6" t="s">
        <v>140</v>
      </c>
      <c r="B91" s="7" t="s">
        <v>141</v>
      </c>
      <c r="C91" s="7" t="s">
        <v>137</v>
      </c>
      <c r="D91" s="7">
        <v>0</v>
      </c>
      <c r="E91" s="2" t="s">
        <v>172</v>
      </c>
    </row>
    <row r="92" spans="1:22" x14ac:dyDescent="0.25">
      <c r="A92" s="6" t="s">
        <v>142</v>
      </c>
      <c r="B92" s="7" t="s">
        <v>143</v>
      </c>
      <c r="C92" s="7" t="s">
        <v>15</v>
      </c>
      <c r="D92" s="7">
        <v>0</v>
      </c>
      <c r="E92" s="2" t="s">
        <v>172</v>
      </c>
    </row>
    <row r="93" spans="1:22" x14ac:dyDescent="0.25">
      <c r="A93" s="40" t="s">
        <v>144</v>
      </c>
      <c r="B93" s="40"/>
      <c r="C93" s="40"/>
      <c r="D93" s="40"/>
    </row>
    <row r="94" spans="1:22" ht="31.5" x14ac:dyDescent="0.25">
      <c r="A94" s="6" t="s">
        <v>145</v>
      </c>
      <c r="B94" s="7" t="s">
        <v>14</v>
      </c>
      <c r="C94" s="7" t="s">
        <v>15</v>
      </c>
      <c r="D94" s="7">
        <v>0</v>
      </c>
      <c r="E94" s="2" t="s">
        <v>146</v>
      </c>
    </row>
    <row r="95" spans="1:22" ht="31.5" x14ac:dyDescent="0.25">
      <c r="A95" s="6" t="s">
        <v>147</v>
      </c>
      <c r="B95" s="7" t="s">
        <v>17</v>
      </c>
      <c r="C95" s="7" t="s">
        <v>15</v>
      </c>
      <c r="D95" s="7">
        <v>0</v>
      </c>
      <c r="E95" s="2" t="s">
        <v>146</v>
      </c>
    </row>
    <row r="96" spans="1:22" ht="31.5" x14ac:dyDescent="0.25">
      <c r="A96" s="6" t="s">
        <v>148</v>
      </c>
      <c r="B96" s="7" t="s">
        <v>19</v>
      </c>
      <c r="C96" s="7" t="s">
        <v>15</v>
      </c>
      <c r="D96" s="7">
        <v>0</v>
      </c>
      <c r="E96" s="2" t="s">
        <v>146</v>
      </c>
    </row>
    <row r="97" spans="1:5" ht="31.5" x14ac:dyDescent="0.25">
      <c r="A97" s="6" t="s">
        <v>149</v>
      </c>
      <c r="B97" s="7" t="s">
        <v>43</v>
      </c>
      <c r="C97" s="7" t="s">
        <v>15</v>
      </c>
      <c r="D97" s="7">
        <v>0</v>
      </c>
      <c r="E97" s="2" t="s">
        <v>146</v>
      </c>
    </row>
    <row r="98" spans="1:5" ht="31.5" x14ac:dyDescent="0.25">
      <c r="A98" s="6" t="s">
        <v>150</v>
      </c>
      <c r="B98" s="7" t="s">
        <v>151</v>
      </c>
      <c r="C98" s="7" t="s">
        <v>15</v>
      </c>
      <c r="D98" s="7">
        <v>0</v>
      </c>
      <c r="E98" s="2" t="s">
        <v>146</v>
      </c>
    </row>
    <row r="99" spans="1:5" ht="31.5" x14ac:dyDescent="0.25">
      <c r="A99" s="6" t="s">
        <v>152</v>
      </c>
      <c r="B99" s="7" t="s">
        <v>47</v>
      </c>
      <c r="C99" s="7" t="s">
        <v>15</v>
      </c>
      <c r="D99" s="7">
        <v>0</v>
      </c>
      <c r="E99" s="2" t="s">
        <v>146</v>
      </c>
    </row>
    <row r="100" spans="1:5" x14ac:dyDescent="0.25">
      <c r="A100" s="40" t="s">
        <v>153</v>
      </c>
      <c r="B100" s="40"/>
      <c r="C100" s="40"/>
      <c r="D100" s="40"/>
      <c r="E100" s="27"/>
    </row>
    <row r="101" spans="1:5" ht="31.5" x14ac:dyDescent="0.25">
      <c r="A101" s="6" t="s">
        <v>154</v>
      </c>
      <c r="B101" s="7" t="s">
        <v>136</v>
      </c>
      <c r="C101" s="7" t="s">
        <v>137</v>
      </c>
      <c r="D101" s="7">
        <v>0</v>
      </c>
      <c r="E101" s="2" t="s">
        <v>146</v>
      </c>
    </row>
    <row r="102" spans="1:5" ht="31.5" x14ac:dyDescent="0.25">
      <c r="A102" s="6" t="s">
        <v>155</v>
      </c>
      <c r="B102" s="7" t="s">
        <v>139</v>
      </c>
      <c r="C102" s="7" t="s">
        <v>137</v>
      </c>
      <c r="D102" s="7">
        <v>0</v>
      </c>
      <c r="E102" s="2" t="s">
        <v>146</v>
      </c>
    </row>
    <row r="103" spans="1:5" ht="31.5" x14ac:dyDescent="0.25">
      <c r="A103" s="6" t="s">
        <v>156</v>
      </c>
      <c r="B103" s="7" t="s">
        <v>157</v>
      </c>
      <c r="C103" s="7" t="s">
        <v>137</v>
      </c>
      <c r="D103" s="7">
        <v>0</v>
      </c>
      <c r="E103" s="2" t="s">
        <v>146</v>
      </c>
    </row>
    <row r="104" spans="1:5" ht="31.5" x14ac:dyDescent="0.25">
      <c r="A104" s="6" t="s">
        <v>158</v>
      </c>
      <c r="B104" s="7" t="s">
        <v>143</v>
      </c>
      <c r="C104" s="7" t="s">
        <v>15</v>
      </c>
      <c r="D104" s="7">
        <v>0</v>
      </c>
      <c r="E104" s="2" t="s">
        <v>146</v>
      </c>
    </row>
    <row r="105" spans="1:5" x14ac:dyDescent="0.25">
      <c r="A105" s="40" t="s">
        <v>159</v>
      </c>
      <c r="B105" s="40"/>
      <c r="C105" s="40"/>
      <c r="D105" s="40"/>
    </row>
    <row r="106" spans="1:5" x14ac:dyDescent="0.25">
      <c r="A106" s="6" t="s">
        <v>160</v>
      </c>
      <c r="B106" s="7" t="s">
        <v>161</v>
      </c>
      <c r="C106" s="7" t="s">
        <v>137</v>
      </c>
      <c r="D106" s="7">
        <v>0</v>
      </c>
      <c r="E106" s="2" t="s">
        <v>162</v>
      </c>
    </row>
    <row r="107" spans="1:5" x14ac:dyDescent="0.25">
      <c r="A107" s="6" t="s">
        <v>163</v>
      </c>
      <c r="B107" s="7" t="s">
        <v>164</v>
      </c>
      <c r="C107" s="7" t="s">
        <v>137</v>
      </c>
      <c r="D107" s="7">
        <v>0</v>
      </c>
      <c r="E107" s="2" t="s">
        <v>162</v>
      </c>
    </row>
    <row r="108" spans="1:5" ht="31.5" x14ac:dyDescent="0.25">
      <c r="A108" s="6" t="s">
        <v>165</v>
      </c>
      <c r="B108" s="7" t="s">
        <v>166</v>
      </c>
      <c r="C108" s="7" t="s">
        <v>15</v>
      </c>
      <c r="D108" s="7">
        <v>0</v>
      </c>
      <c r="E108" s="2" t="s">
        <v>162</v>
      </c>
    </row>
    <row r="112" spans="1:5" x14ac:dyDescent="0.25">
      <c r="A112" s="42" t="s">
        <v>167</v>
      </c>
      <c r="B112" s="42"/>
      <c r="D112" s="29" t="s">
        <v>168</v>
      </c>
    </row>
  </sheetData>
  <mergeCells count="8">
    <mergeCell ref="A2:D2"/>
    <mergeCell ref="A8:D8"/>
    <mergeCell ref="A26:D26"/>
    <mergeCell ref="A88:D88"/>
    <mergeCell ref="A112:B112"/>
    <mergeCell ref="A93:D93"/>
    <mergeCell ref="A100:D100"/>
    <mergeCell ref="A105:D105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2019-04-09T08:36:21Z</dcterms:modified>
</cp:coreProperties>
</file>