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Лист1!$A$1:$D$266</definedName>
  </definedNames>
  <calcPr calcId="162913"/>
</workbook>
</file>

<file path=xl/calcChain.xml><?xml version="1.0" encoding="utf-8"?>
<calcChain xmlns="http://schemas.openxmlformats.org/spreadsheetml/2006/main">
  <c r="D246" i="1" l="1"/>
  <c r="D245" i="1"/>
  <c r="D244" i="1"/>
  <c r="D243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D102" i="1" s="1"/>
  <c r="E89" i="1"/>
  <c r="E85" i="1"/>
  <c r="E77" i="1"/>
  <c r="D82" i="1" s="1"/>
  <c r="E73" i="1"/>
  <c r="E60" i="1"/>
  <c r="D162" i="1" l="1"/>
  <c r="E28" i="1"/>
  <c r="D25" i="1"/>
  <c r="D23" i="1"/>
  <c r="D15" i="1"/>
  <c r="D14" i="1"/>
  <c r="D13" i="1"/>
  <c r="D11" i="1"/>
  <c r="D10" i="1"/>
  <c r="D9" i="1"/>
  <c r="D72" i="1" l="1"/>
  <c r="D156" i="1"/>
  <c r="D160" i="1" l="1"/>
  <c r="D21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0" i="1"/>
  <c r="D241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<sst xmlns="http://schemas.openxmlformats.org/spreadsheetml/2006/main" count="963" uniqueCount="384">
  <si>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</si>
  <si>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</si>
  <si>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</si>
  <si>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</si>
  <si>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</si>
  <si>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</si>
  <si>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</si>
  <si>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</si>
  <si>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</si>
  <si>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</si>
  <si>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</si>
  <si>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</si>
  <si>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</si>
  <si>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</si>
  <si>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</si>
  <si>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</si>
  <si>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</si>
  <si>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</si>
  <si>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</si>
  <si>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</si>
  <si>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</si>
  <si>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</si>
  <si>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</si>
  <si>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</si>
  <si>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</si>
  <si>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</si>
  <si>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</si>
  <si>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</si>
  <si>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</si>
  <si>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</si>
  <si>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</si>
  <si>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</si>
  <si>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</si>
  <si>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</si>
  <si>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</si>
  <si>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</si>
  <si>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</si>
  <si>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</si>
  <si>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</si>
  <si>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</si>
  <si>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</si>
  <si>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</si>
  <si>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</si>
  <si>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</si>
  <si>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</si>
  <si>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</si>
  <si>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</si>
  <si>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</si>
  <si>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</si>
  <si>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</si>
  <si>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</si>
  <si>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</si>
  <si>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</si>
  <si>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</si>
  <si>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</si>
  <si>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</si>
  <si>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</si>
  <si>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</si>
  <si>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</si>
  <si>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</si>
  <si>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</si>
  <si>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</si>
  <si>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</si>
  <si>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</si>
  <si>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</si>
  <si>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</si>
  <si>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</si>
  <si>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</si>
  <si>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</si>
  <si>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</si>
  <si>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</si>
  <si>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</si>
  <si>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</si>
  <si>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</si>
  <si>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</si>
  <si>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</si>
  <si>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</si>
  <si>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</si>
  <si>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</si>
  <si>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</si>
  <si>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</si>
  <si>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</si>
  <si>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</si>
  <si>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</si>
  <si>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</si>
  <si>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</si>
  <si>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</si>
  <si>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</si>
  <si>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</si>
  <si>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</si>
  <si>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</si>
  <si>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</si>
  <si>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</si>
  <si>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</si>
  <si>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</si>
  <si>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</si>
  <si>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</si>
  <si>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</si>
  <si>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</si>
  <si>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</si>
  <si>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</si>
  <si>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</si>
  <si>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</si>
  <si>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</si>
  <si>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</si>
  <si>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</si>
  <si>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</si>
  <si>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</si>
  <si>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</si>
  <si>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</si>
  <si>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</si>
  <si>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</si>
  <si>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</si>
  <si>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</si>
  <si>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</si>
  <si>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</si>
  <si>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</si>
  <si>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</si>
  <si>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</si>
  <si>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</si>
  <si>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</si>
  <si>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</si>
  <si>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</si>
  <si>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</si>
  <si>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</si>
  <si>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</si>
  <si>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</si>
  <si>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</si>
  <si>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</si>
  <si>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</si>
  <si>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</si>
  <si>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</si>
  <si>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</si>
  <si>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</si>
  <si>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</si>
  <si>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</si>
  <si>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</si>
  <si>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</si>
  <si>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</si>
  <si>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</si>
  <si>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</si>
  <si>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</si>
  <si>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</si>
  <si>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</si>
  <si>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</si>
  <si>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</si>
  <si>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</si>
  <si>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</si>
  <si>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</si>
  <si>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</si>
  <si>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</si>
  <si>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</si>
  <si>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</si>
  <si>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</si>
  <si>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</si>
  <si>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</si>
  <si>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</si>
  <si>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</si>
  <si>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</si>
  <si>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</si>
  <si>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</si>
  <si>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</si>
  <si>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</si>
  <si>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</si>
  <si>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</si>
  <si>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</si>
  <si>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</si>
  <si>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</si>
  <si>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</si>
  <si>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</si>
  <si>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</si>
  <si>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</si>
  <si>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</si>
  <si>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</si>
  <si>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</si>
  <si>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</si>
  <si>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</si>
  <si>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</si>
  <si>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</si>
  <si>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</si>
  <si>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</si>
  <si>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</si>
  <si>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</si>
  <si>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</si>
  <si>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</si>
  <si>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</si>
  <si>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</si>
  <si>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</si>
  <si>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</si>
  <si>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</si>
  <si>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</si>
  <si>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</si>
  <si>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</si>
  <si>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</si>
  <si>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</si>
  <si>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</si>
  <si>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</si>
  <si>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</si>
  <si>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</si>
  <si>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</si>
  <si>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</si>
  <si>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</si>
  <si>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</si>
  <si>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</si>
  <si>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</si>
  <si>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</si>
  <si>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</si>
  <si>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</si>
  <si>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</si>
  <si>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</si>
  <si>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</si>
  <si>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</si>
  <si>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</si>
  <si>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</si>
  <si>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</si>
  <si>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</si>
  <si>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</si>
  <si>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</si>
  <si>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</si>
  <si>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</si>
  <si>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</si>
  <si>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</si>
  <si>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</si>
  <si>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</si>
  <si>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</si>
  <si>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</si>
  <si>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</si>
  <si>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</si>
  <si>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</si>
  <si>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</si>
  <si>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</si>
  <si>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</si>
  <si>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</si>
  <si>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</si>
  <si>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</si>
  <si>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</si>
  <si>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</si>
  <si>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</si>
  <si>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</si>
  <si>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</si>
  <si>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</si>
  <si>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</si>
  <si>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</si>
  <si>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</si>
  <si>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</si>
  <si>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</si>
  <si>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</si>
  <si>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</si>
  <si>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</si>
  <si>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</si>
  <si>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</si>
  <si>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</si>
  <si>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</si>
  <si>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</si>
  <si>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</si>
  <si>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</si>
  <si>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</si>
  <si>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</si>
  <si>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</si>
  <si>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</si>
  <si>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</si>
  <si>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</si>
  <si>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</si>
  <si>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</si>
  <si>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</si>
  <si>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</si>
  <si>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</si>
  <si>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</si>
  <si>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</si>
  <si>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</si>
  <si>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</si>
  <si>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</si>
  <si>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</si>
  <si>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</si>
  <si>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</si>
  <si>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</si>
  <si>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</si>
  <si>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</si>
  <si>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</si>
  <si>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</si>
  <si>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</si>
  <si>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</si>
  <si>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</si>
  <si>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</si>
  <si>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</si>
  <si>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</si>
  <si>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</si>
  <si>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</si>
  <si>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</si>
  <si>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</si>
  <si>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</si>
  <si>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</si>
  <si>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</si>
  <si>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</si>
  <si>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</si>
  <si>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</si>
  <si>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</si>
  <si>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</si>
  <si>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</si>
  <si>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</si>
  <si>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</si>
  <si>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</si>
  <si>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</si>
  <si>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</si>
  <si>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</si>
  <si>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</si>
  <si>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</si>
  <si>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</si>
  <si>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</si>
  <si>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</si>
  <si>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</si>
  <si>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</si>
  <si>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</si>
  <si>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</si>
  <si>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</si>
  <si>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</si>
  <si>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</si>
  <si>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</si>
  <si>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</si>
  <si>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</si>
  <si>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</si>
  <si>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</si>
  <si>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</si>
  <si>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</si>
  <si>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</si>
  <si>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</si>
  <si>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</si>
  <si>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</si>
  <si>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</si>
  <si>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</si>
  <si>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</si>
  <si>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</si>
  <si>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</si>
  <si>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</si>
  <si>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</si>
  <si>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</si>
  <si>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</si>
  <si>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</si>
  <si>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</si>
  <si>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</si>
  <si>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</si>
  <si>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</si>
  <si>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</si>
  <si>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</si>
  <si>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</si>
  <si>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</si>
  <si>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</si>
  <si>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</si>
  <si>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</si>
  <si>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</si>
  <si>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</si>
  <si>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</si>
  <si>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</si>
  <si>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</si>
  <si>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</si>
  <si>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</si>
  <si>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</si>
  <si>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</si>
  <si>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</si>
  <si>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</si>
  <si>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</si>
  <si>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</si>
  <si>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</si>
  <si>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</si>
  <si>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</si>
  <si>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</si>
  <si>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</si>
  <si>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</si>
  <si>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</si>
  <si>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</si>
  <si>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</si>
  <si>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</si>
  <si>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</si>
  <si>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</si>
  <si>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</si>
  <si>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</si>
  <si>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</si>
  <si>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</si>
  <si>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</si>
  <si>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</si>
  <si>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</si>
  <si>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</si>
  <si>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</si>
  <si>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 договора оказания услуг выполнения работ за 2018 год по дому №39  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</si>
</sst>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1;&#1077;&#1085;&#1080;&#1085;&#1072;,%20&#1076;.39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-82035.223880000005</v>
          </cell>
        </row>
        <row r="25">
          <cell r="D25">
            <v>903.11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B4">
            <v>615.9</v>
          </cell>
        </row>
        <row r="39">
          <cell r="HB39">
            <v>0.408995</v>
          </cell>
        </row>
        <row r="43">
          <cell r="HB43">
            <v>0.20832400000000001</v>
          </cell>
        </row>
        <row r="123">
          <cell r="HB123">
            <v>34937.346312000001</v>
          </cell>
        </row>
        <row r="124">
          <cell r="HB124">
            <v>48169.768114799997</v>
          </cell>
        </row>
        <row r="125">
          <cell r="HB125">
            <v>9056.6863199999989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5">
          <cell r="I45">
            <v>237.01</v>
          </cell>
          <cell r="M45">
            <v>604.41999999999996</v>
          </cell>
          <cell r="P45">
            <v>5764.8239999999996</v>
          </cell>
          <cell r="U45">
            <v>6540.8580000000002</v>
          </cell>
          <cell r="V45">
            <v>3284.58</v>
          </cell>
          <cell r="W45">
            <v>223.27</v>
          </cell>
          <cell r="Z45">
            <v>6984.3059999999996</v>
          </cell>
          <cell r="AA45">
            <v>3</v>
          </cell>
          <cell r="AB45">
            <v>3</v>
          </cell>
          <cell r="AD45">
            <v>-20117.05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62">
          <cell r="D162">
            <v>3713.5662000000007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58">
          <cell r="O158">
            <v>2864.2</v>
          </cell>
        </row>
      </sheetData>
      <sheetData sheetId="1">
        <row r="28">
          <cell r="B28">
            <v>429.15000000000003</v>
          </cell>
        </row>
        <row r="159">
          <cell r="B159">
            <v>699.38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2">
          <cell r="GW142">
            <v>41.63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2">
          <cell r="MY92">
            <v>0</v>
          </cell>
        </row>
      </sheetData>
      <sheetData sheetId="1">
        <row r="86">
          <cell r="AQ86">
            <v>0</v>
          </cell>
        </row>
      </sheetData>
      <sheetData sheetId="2">
        <row r="92">
          <cell r="JU92">
            <v>0</v>
          </cell>
        </row>
      </sheetData>
      <sheetData sheetId="3">
        <row r="86">
          <cell r="LM86">
            <v>12.687539999999998</v>
          </cell>
        </row>
      </sheetData>
      <sheetData sheetId="4">
        <row r="86">
          <cell r="X86">
            <v>0</v>
          </cell>
        </row>
      </sheetData>
      <sheetData sheetId="5">
        <row r="86">
          <cell r="BB86">
            <v>0</v>
          </cell>
        </row>
      </sheetData>
      <sheetData sheetId="6">
        <row r="86">
          <cell r="UY86">
            <v>50.626979999999975</v>
          </cell>
        </row>
      </sheetData>
      <sheetData sheetId="7"/>
      <sheetData sheetId="8">
        <row r="86">
          <cell r="M86">
            <v>0</v>
          </cell>
        </row>
      </sheetData>
      <sheetData sheetId="9">
        <row r="86">
          <cell r="M86">
            <v>210.26825999999997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90" zoomScaleNormal="80" zoomScaleSheetLayoutView="90" workbookViewId="0">
      <selection activeCell="D13" sqref="D13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12" width="0" style="2" hidden="1" customWidth="1"/>
    <col min="13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8" t="s">
        <v>383</v>
      </c>
      <c r="B2" s="48"/>
      <c r="C2" s="48"/>
      <c r="D2" s="48"/>
      <c r="E2" s="2">
        <v>615.9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7" t="s">
        <v>12</v>
      </c>
      <c r="B8" s="47"/>
      <c r="C8" s="47"/>
      <c r="D8" s="47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0</v>
      </c>
      <c r="E9" s="2" t="s">
        <v>380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-82035.223880000005</v>
      </c>
      <c r="E10" s="2" t="s">
        <v>380</v>
      </c>
      <c r="F10" s="34"/>
    </row>
    <row r="11" spans="1:22" x14ac:dyDescent="0.25">
      <c r="A11" s="6" t="s">
        <v>18</v>
      </c>
      <c r="B11" s="7" t="s">
        <v>19</v>
      </c>
      <c r="C11" s="7" t="s">
        <v>15</v>
      </c>
      <c r="D11" s="41">
        <f>[1]Лист1!$D$25</f>
        <v>903.11</v>
      </c>
      <c r="E11" s="2" t="s">
        <v>380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1">
        <f>D13+D14+D15</f>
        <v>92163.800746799985</v>
      </c>
      <c r="E12" s="2" t="s">
        <v>381</v>
      </c>
    </row>
    <row r="13" spans="1:22" x14ac:dyDescent="0.25">
      <c r="A13" s="6" t="s">
        <v>22</v>
      </c>
      <c r="B13" s="9" t="s">
        <v>23</v>
      </c>
      <c r="C13" s="7" t="s">
        <v>15</v>
      </c>
      <c r="D13" s="41">
        <f>'[2]гук(2016)'!$HB$124</f>
        <v>48169.768114799997</v>
      </c>
      <c r="E13" s="2" t="s">
        <v>381</v>
      </c>
    </row>
    <row r="14" spans="1:22" x14ac:dyDescent="0.25">
      <c r="A14" s="6" t="s">
        <v>24</v>
      </c>
      <c r="B14" s="9" t="s">
        <v>25</v>
      </c>
      <c r="C14" s="7" t="s">
        <v>15</v>
      </c>
      <c r="D14" s="41">
        <f>'[2]гук(2016)'!$HB$123</f>
        <v>34937.346312000001</v>
      </c>
      <c r="E14" s="2" t="s">
        <v>381</v>
      </c>
    </row>
    <row r="15" spans="1:22" x14ac:dyDescent="0.25">
      <c r="A15" s="6" t="s">
        <v>26</v>
      </c>
      <c r="B15" s="9" t="s">
        <v>27</v>
      </c>
      <c r="C15" s="7" t="s">
        <v>15</v>
      </c>
      <c r="D15" s="41">
        <f>'[2]гук(2016)'!$HB$125</f>
        <v>9056.6863199999989</v>
      </c>
      <c r="E15" s="2" t="s">
        <v>381</v>
      </c>
    </row>
    <row r="16" spans="1:22" x14ac:dyDescent="0.25">
      <c r="A16" s="9" t="s">
        <v>28</v>
      </c>
      <c r="B16" s="9" t="s">
        <v>29</v>
      </c>
      <c r="C16" s="9" t="s">
        <v>15</v>
      </c>
      <c r="D16" s="42">
        <f>D17</f>
        <v>71442.330746799984</v>
      </c>
      <c r="E16" s="2" t="s">
        <v>380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42">
        <f>D12-D25+D246+D262</f>
        <v>71442.330746799984</v>
      </c>
      <c r="E17" s="2" t="s">
        <v>380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  <c r="E20" s="2" t="s">
        <v>380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  <c r="E21" s="2" t="s">
        <v>380</v>
      </c>
    </row>
    <row r="22" spans="1:22" x14ac:dyDescent="0.25">
      <c r="A22" s="9" t="s">
        <v>40</v>
      </c>
      <c r="B22" s="9" t="s">
        <v>41</v>
      </c>
      <c r="C22" s="9" t="s">
        <v>15</v>
      </c>
      <c r="D22" s="42">
        <f>D16+D10+D9</f>
        <v>-10592.893133200021</v>
      </c>
      <c r="E22" s="2" t="s">
        <v>380</v>
      </c>
    </row>
    <row r="23" spans="1:22" x14ac:dyDescent="0.25">
      <c r="A23" s="9" t="s">
        <v>42</v>
      </c>
      <c r="B23" s="9" t="s">
        <v>43</v>
      </c>
      <c r="C23" s="9" t="s">
        <v>15</v>
      </c>
      <c r="D23" s="42">
        <f>'[3]2018 непоср.'!$I$45</f>
        <v>237.01</v>
      </c>
      <c r="E23" s="2" t="s">
        <v>380</v>
      </c>
    </row>
    <row r="24" spans="1:22" x14ac:dyDescent="0.25">
      <c r="A24" s="9" t="s">
        <v>44</v>
      </c>
      <c r="B24" s="9" t="s">
        <v>45</v>
      </c>
      <c r="C24" s="9" t="s">
        <v>15</v>
      </c>
      <c r="D24" s="42">
        <f>D22-D241</f>
        <v>-91235.72137840002</v>
      </c>
      <c r="E24" s="2" t="s">
        <v>380</v>
      </c>
    </row>
    <row r="25" spans="1:22" x14ac:dyDescent="0.25">
      <c r="A25" s="9" t="s">
        <v>46</v>
      </c>
      <c r="B25" s="9" t="s">
        <v>47</v>
      </c>
      <c r="C25" s="9" t="s">
        <v>15</v>
      </c>
      <c r="D25" s="42">
        <f>'[3]2018 непоср.'!$M$45</f>
        <v>604.41999999999996</v>
      </c>
      <c r="E25" s="2" t="s">
        <v>380</v>
      </c>
    </row>
    <row r="26" spans="1:22" s="10" customFormat="1" ht="35.25" customHeight="1" x14ac:dyDescent="0.25">
      <c r="A26" s="49" t="s">
        <v>48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3">
        <f>E28</f>
        <v>6540.8580000000002</v>
      </c>
      <c r="E28" s="38">
        <f>'[3]2018 непоср.'!$U$45</f>
        <v>6540.8580000000002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4">
        <f>E28/E2</f>
        <v>10.620000000000001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5764.8239999999996</v>
      </c>
      <c r="E60" s="39">
        <f>'[3]2018 непоср.'!$P$45</f>
        <v>5764.8239999999996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380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9056.69</v>
      </c>
      <c r="E66" s="37">
        <v>9056.69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380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14.704805974995942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3713.5662000000007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5">
        <f>[4]Лист1!$D$162</f>
        <v>3713.5662000000007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6.0294953726254272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5">
        <f>[5]восстан.вент!$O$158+[5]дымивент!$B$159</f>
        <v>3563.58</v>
      </c>
      <c r="F77" s="20">
        <v>12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3563.58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296.96499999999997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136</v>
      </c>
      <c r="B83" s="19" t="s">
        <v>50</v>
      </c>
      <c r="C83" s="19" t="s">
        <v>7</v>
      </c>
      <c r="D83" s="19" t="s">
        <v>137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10268.885999999999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7">
        <f>'[3]2018 непоср.'!$V$45</f>
        <v>3284.58</v>
      </c>
      <c r="F85" s="20" t="s">
        <v>380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5.3329761324890406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9">
        <f>'[3]2018 непоср.'!$Z$45</f>
        <v>6984.3059999999996</v>
      </c>
      <c r="F89" s="20" t="s">
        <v>380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11.34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150</v>
      </c>
      <c r="B93" s="19" t="s">
        <v>50</v>
      </c>
      <c r="C93" s="19" t="s">
        <v>7</v>
      </c>
      <c r="D93" s="19" t="s">
        <v>151</v>
      </c>
      <c r="E93" s="37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41.63</v>
      </c>
      <c r="E94" s="37"/>
      <c r="F94" s="8">
        <v>77.099999999999994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7">
        <v>0</v>
      </c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7"/>
      <c r="F96" s="50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7"/>
      <c r="F98" s="8" t="s">
        <v>152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9">
        <f>'[6]Выполненные работы 2018 г.'!$GW$142</f>
        <v>41.63</v>
      </c>
      <c r="F99" s="8">
        <f>F94</f>
        <v>77.099999999999994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E99/F99</f>
        <v>0.53994811932555131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166</v>
      </c>
      <c r="B103" s="19" t="s">
        <v>50</v>
      </c>
      <c r="C103" s="19" t="s">
        <v>7</v>
      </c>
      <c r="D103" s="19" t="s">
        <v>167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1283.6727799999999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5">
        <f>'[7]Уборка ступеней и площадок '!$LM$86</f>
        <v>12.687539999999998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2.0599999999999997E-2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9">
        <f>'[7]Сдвигание свежевыпавш.снега'!$AQ$86</f>
        <v>0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9">
        <f>'[7]Уборка контейнерных площадок'!$UY$86</f>
        <v>50.626979999999975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8.2199999999999968E-2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5">
        <f>'[7]Уборка грунта'!$JU$92</f>
        <v>0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5">
        <f>'[7]Убор.двор.тер. очис нанос снег '!$MY$92</f>
        <v>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7">
        <f>'[7]сбор и вывоз листвы'!$M$86</f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9">
        <f>'[7]Посыпка пескосоляной смесью'!$BB$86</f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9">
        <f>'[7]Ликвид налед'!$X$86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9">
        <f>'[7]покос травы'!$M$86</f>
        <v>210.26825999999997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0.34139999999999998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5">
        <f>'[3]2018 непоср.'!$W$45</f>
        <v>223.27</v>
      </c>
      <c r="F153" s="26" t="s">
        <v>232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0.36251014775125834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7">
        <v>786.82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237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4">
        <f>E157/E2</f>
        <v>1.2775125832115604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239</v>
      </c>
      <c r="B161" s="19" t="s">
        <v>50</v>
      </c>
      <c r="C161" s="19" t="s">
        <v>7</v>
      </c>
      <c r="D161" s="19" t="s">
        <v>240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241</v>
      </c>
      <c r="B162" s="8" t="s">
        <v>53</v>
      </c>
      <c r="C162" s="8" t="s">
        <v>15</v>
      </c>
      <c r="D162" s="23">
        <f>E163+E167+E171+E175+E179+E183+E187+E191+E195</f>
        <v>20533.2112652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242</v>
      </c>
      <c r="B163" s="8" t="s">
        <v>55</v>
      </c>
      <c r="C163" s="8" t="s">
        <v>7</v>
      </c>
      <c r="D163" s="8" t="s">
        <v>243</v>
      </c>
      <c r="E163" s="39">
        <f>('[2]гук(2016)'!$HB$39+'[2]гук(2016)'!$HB$43)*12*'[2]гук(2016)'!$HB$4</f>
        <v>4562.4812651999991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244</v>
      </c>
      <c r="B164" s="8" t="s">
        <v>58</v>
      </c>
      <c r="C164" s="8" t="s">
        <v>7</v>
      </c>
      <c r="D164" s="8" t="s">
        <v>245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246</v>
      </c>
      <c r="B165" s="8" t="s">
        <v>3</v>
      </c>
      <c r="C165" s="8" t="s">
        <v>7</v>
      </c>
      <c r="D165" s="8" t="s">
        <v>382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247</v>
      </c>
      <c r="B166" s="8" t="s">
        <v>63</v>
      </c>
      <c r="C166" s="8" t="s">
        <v>15</v>
      </c>
      <c r="D166" s="24">
        <f>E163/F163</f>
        <v>4562.4812651999991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248</v>
      </c>
      <c r="B167" s="8" t="s">
        <v>55</v>
      </c>
      <c r="C167" s="8" t="s">
        <v>7</v>
      </c>
      <c r="D167" s="8" t="s">
        <v>249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250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251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252</v>
      </c>
      <c r="B170" s="8" t="s">
        <v>63</v>
      </c>
      <c r="C170" s="8" t="s">
        <v>15</v>
      </c>
      <c r="D170" s="24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253</v>
      </c>
      <c r="B171" s="8" t="s">
        <v>55</v>
      </c>
      <c r="C171" s="8" t="s">
        <v>7</v>
      </c>
      <c r="D171" s="8" t="s">
        <v>254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255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256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257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258</v>
      </c>
      <c r="B175" s="8" t="s">
        <v>55</v>
      </c>
      <c r="C175" s="8" t="s">
        <v>7</v>
      </c>
      <c r="D175" s="8" t="s">
        <v>259</v>
      </c>
      <c r="E175" s="37">
        <v>321.72000000000003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260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261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262</v>
      </c>
      <c r="B178" s="8" t="s">
        <v>63</v>
      </c>
      <c r="C178" s="8" t="s">
        <v>15</v>
      </c>
      <c r="D178" s="24">
        <f>E175/E2</f>
        <v>0.52235752557233328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263</v>
      </c>
      <c r="B179" s="8" t="s">
        <v>55</v>
      </c>
      <c r="C179" s="8" t="s">
        <v>7</v>
      </c>
      <c r="D179" s="8" t="s">
        <v>264</v>
      </c>
      <c r="E179" s="37">
        <v>9392.83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265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266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267</v>
      </c>
      <c r="B182" s="8" t="s">
        <v>63</v>
      </c>
      <c r="C182" s="8" t="s">
        <v>15</v>
      </c>
      <c r="D182" s="24">
        <f>E179/E2</f>
        <v>15.250576392271473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268</v>
      </c>
      <c r="B183" s="8" t="s">
        <v>55</v>
      </c>
      <c r="C183" s="8" t="s">
        <v>7</v>
      </c>
      <c r="D183" s="8" t="s">
        <v>269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270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271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272</v>
      </c>
      <c r="B186" s="8" t="s">
        <v>63</v>
      </c>
      <c r="C186" s="8" t="s">
        <v>15</v>
      </c>
      <c r="D186" s="24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273</v>
      </c>
      <c r="B187" s="8" t="s">
        <v>55</v>
      </c>
      <c r="C187" s="8" t="s">
        <v>7</v>
      </c>
      <c r="D187" s="8" t="s">
        <v>274</v>
      </c>
      <c r="E187" s="37">
        <v>0</v>
      </c>
      <c r="F187" s="37" t="s">
        <v>275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276</v>
      </c>
      <c r="B188" s="8" t="s">
        <v>58</v>
      </c>
      <c r="C188" s="8" t="s">
        <v>7</v>
      </c>
      <c r="D188" s="8" t="s">
        <v>112</v>
      </c>
      <c r="E188" s="37"/>
      <c r="F188" s="37" t="s">
        <v>61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277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278</v>
      </c>
      <c r="B190" s="8" t="s">
        <v>63</v>
      </c>
      <c r="C190" s="8" t="s">
        <v>15</v>
      </c>
      <c r="D190" s="24">
        <f>E187/E2</f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279</v>
      </c>
      <c r="B191" s="8" t="s">
        <v>55</v>
      </c>
      <c r="C191" s="8" t="s">
        <v>7</v>
      </c>
      <c r="D191" s="8" t="s">
        <v>280</v>
      </c>
      <c r="E191" s="37">
        <v>6256.18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281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282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283</v>
      </c>
      <c r="B194" s="8" t="s">
        <v>63</v>
      </c>
      <c r="C194" s="8" t="s">
        <v>15</v>
      </c>
      <c r="D194" s="24">
        <f>E191/E2</f>
        <v>10.157785354765386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284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47.25" x14ac:dyDescent="0.25">
      <c r="A199" s="36" t="s">
        <v>285</v>
      </c>
      <c r="B199" s="19" t="s">
        <v>50</v>
      </c>
      <c r="C199" s="19" t="s">
        <v>7</v>
      </c>
      <c r="D199" s="19" t="s">
        <v>286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ht="18.75" x14ac:dyDescent="0.25">
      <c r="A200" s="22" t="s">
        <v>287</v>
      </c>
      <c r="B200" s="8" t="s">
        <v>53</v>
      </c>
      <c r="C200" s="8" t="s">
        <v>15</v>
      </c>
      <c r="D200" s="8">
        <f>E201+E205+E209+E213+E217+E221+E225+E229+E233+E237</f>
        <v>19875.909999999996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288</v>
      </c>
      <c r="B201" s="8" t="s">
        <v>55</v>
      </c>
      <c r="C201" s="8" t="s">
        <v>7</v>
      </c>
      <c r="D201" s="8" t="s">
        <v>289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290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291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292</v>
      </c>
      <c r="B204" s="8" t="s">
        <v>63</v>
      </c>
      <c r="C204" s="8" t="s">
        <v>15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293</v>
      </c>
      <c r="B205" s="8" t="s">
        <v>55</v>
      </c>
      <c r="C205" s="8" t="s">
        <v>7</v>
      </c>
      <c r="D205" s="8" t="s">
        <v>294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295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296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297</v>
      </c>
      <c r="B208" s="8" t="s">
        <v>63</v>
      </c>
      <c r="C208" s="8" t="s">
        <v>15</v>
      </c>
      <c r="D208" s="2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298</v>
      </c>
      <c r="B209" s="8" t="s">
        <v>55</v>
      </c>
      <c r="C209" s="8" t="s">
        <v>7</v>
      </c>
      <c r="D209" s="8" t="s">
        <v>299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300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301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302</v>
      </c>
      <c r="B212" s="8" t="s">
        <v>63</v>
      </c>
      <c r="C212" s="8" t="s">
        <v>15</v>
      </c>
      <c r="D212" s="32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303</v>
      </c>
      <c r="B213" s="8" t="s">
        <v>55</v>
      </c>
      <c r="C213" s="8" t="s">
        <v>7</v>
      </c>
      <c r="D213" s="8" t="s">
        <v>304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305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306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307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308</v>
      </c>
      <c r="B217" s="8" t="s">
        <v>55</v>
      </c>
      <c r="C217" s="8" t="s">
        <v>7</v>
      </c>
      <c r="D217" s="8" t="s">
        <v>309</v>
      </c>
      <c r="E217" s="37">
        <v>7211.25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310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311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312</v>
      </c>
      <c r="B220" s="8" t="s">
        <v>63</v>
      </c>
      <c r="C220" s="8" t="s">
        <v>15</v>
      </c>
      <c r="D220" s="24">
        <f>E217/E2</f>
        <v>11.708475401850951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313</v>
      </c>
      <c r="B221" s="8" t="s">
        <v>55</v>
      </c>
      <c r="C221" s="8" t="s">
        <v>7</v>
      </c>
      <c r="D221" s="8" t="s">
        <v>314</v>
      </c>
      <c r="E221" s="37">
        <v>10077.17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315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316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317</v>
      </c>
      <c r="B224" s="8" t="s">
        <v>63</v>
      </c>
      <c r="C224" s="8" t="s">
        <v>15</v>
      </c>
      <c r="D224" s="24">
        <f>E221/E2</f>
        <v>16.361698327650593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318</v>
      </c>
      <c r="B225" s="8" t="s">
        <v>55</v>
      </c>
      <c r="C225" s="8" t="s">
        <v>7</v>
      </c>
      <c r="D225" s="8" t="s">
        <v>319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320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321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322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323</v>
      </c>
      <c r="B229" s="8" t="s">
        <v>55</v>
      </c>
      <c r="C229" s="8" t="s">
        <v>7</v>
      </c>
      <c r="D229" s="8" t="s">
        <v>324</v>
      </c>
      <c r="E229" s="37">
        <v>2587.4899999999998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325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326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327</v>
      </c>
      <c r="B232" s="8" t="s">
        <v>63</v>
      </c>
      <c r="C232" s="8" t="s">
        <v>15</v>
      </c>
      <c r="D232" s="24">
        <f>E229/E2</f>
        <v>4.2011527845429448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328</v>
      </c>
      <c r="B233" s="8" t="s">
        <v>55</v>
      </c>
      <c r="C233" s="8" t="s">
        <v>7</v>
      </c>
      <c r="D233" s="8" t="s">
        <v>329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330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331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332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333</v>
      </c>
      <c r="B237" s="8" t="s">
        <v>55</v>
      </c>
      <c r="C237" s="8" t="s">
        <v>7</v>
      </c>
      <c r="D237" s="8" t="s">
        <v>334</v>
      </c>
      <c r="E237" s="37">
        <v>0</v>
      </c>
      <c r="F237" s="37" t="s">
        <v>335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336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337</v>
      </c>
      <c r="B239" s="8" t="s">
        <v>3</v>
      </c>
      <c r="C239" s="8" t="s">
        <v>7</v>
      </c>
      <c r="D239" s="8" t="s">
        <v>338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339</v>
      </c>
      <c r="B240" s="8" t="s">
        <v>63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x14ac:dyDescent="0.25">
      <c r="A241" s="22"/>
      <c r="B241" s="19" t="s">
        <v>340</v>
      </c>
      <c r="C241" s="8" t="s">
        <v>15</v>
      </c>
      <c r="D241" s="30">
        <f>SUM(D84,D28,D34,D60,D66,D72,D78,D94,D104,D162,D200)</f>
        <v>80642.828245199998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7" t="s">
        <v>341</v>
      </c>
      <c r="B242" s="47"/>
      <c r="C242" s="47"/>
      <c r="D242" s="47"/>
    </row>
    <row r="243" spans="1:22" x14ac:dyDescent="0.25">
      <c r="A243" s="6" t="s">
        <v>342</v>
      </c>
      <c r="B243" s="7" t="s">
        <v>343</v>
      </c>
      <c r="C243" s="7" t="s">
        <v>344</v>
      </c>
      <c r="D243" s="7">
        <f>'[3]2018 непоср.'!$AA$45</f>
        <v>3</v>
      </c>
      <c r="E243" s="2" t="s">
        <v>380</v>
      </c>
    </row>
    <row r="244" spans="1:22" x14ac:dyDescent="0.25">
      <c r="A244" s="6" t="s">
        <v>345</v>
      </c>
      <c r="B244" s="7" t="s">
        <v>346</v>
      </c>
      <c r="C244" s="7" t="s">
        <v>344</v>
      </c>
      <c r="D244" s="7">
        <f>'[3]2018 непоср.'!$AB$45</f>
        <v>3</v>
      </c>
      <c r="E244" s="2" t="s">
        <v>380</v>
      </c>
    </row>
    <row r="245" spans="1:22" x14ac:dyDescent="0.25">
      <c r="A245" s="6" t="s">
        <v>347</v>
      </c>
      <c r="B245" s="7" t="s">
        <v>348</v>
      </c>
      <c r="C245" s="7" t="s">
        <v>344</v>
      </c>
      <c r="D245" s="7">
        <f>'[3]2018 непоср.'!$AC$45</f>
        <v>0</v>
      </c>
      <c r="E245" s="2" t="s">
        <v>380</v>
      </c>
    </row>
    <row r="246" spans="1:22" x14ac:dyDescent="0.25">
      <c r="A246" s="6" t="s">
        <v>349</v>
      </c>
      <c r="B246" s="7" t="s">
        <v>350</v>
      </c>
      <c r="C246" s="7" t="s">
        <v>15</v>
      </c>
      <c r="D246" s="7">
        <f>'[3]2018 непоср.'!$AD$45</f>
        <v>-20117.05</v>
      </c>
      <c r="E246" s="2" t="s">
        <v>380</v>
      </c>
    </row>
    <row r="247" spans="1:22" x14ac:dyDescent="0.25">
      <c r="A247" s="47" t="s">
        <v>351</v>
      </c>
      <c r="B247" s="47"/>
      <c r="C247" s="47"/>
      <c r="D247" s="47"/>
    </row>
    <row r="248" spans="1:22" ht="31.5" x14ac:dyDescent="0.25">
      <c r="A248" s="6" t="s">
        <v>352</v>
      </c>
      <c r="B248" s="7" t="s">
        <v>14</v>
      </c>
      <c r="C248" s="7" t="s">
        <v>15</v>
      </c>
      <c r="D248" s="7">
        <v>0</v>
      </c>
      <c r="E248" s="2" t="s">
        <v>353</v>
      </c>
    </row>
    <row r="249" spans="1:22" ht="31.5" x14ac:dyDescent="0.25">
      <c r="A249" s="6" t="s">
        <v>354</v>
      </c>
      <c r="B249" s="7" t="s">
        <v>17</v>
      </c>
      <c r="C249" s="7" t="s">
        <v>15</v>
      </c>
      <c r="D249" s="7">
        <v>0</v>
      </c>
      <c r="E249" s="2" t="s">
        <v>353</v>
      </c>
    </row>
    <row r="250" spans="1:22" ht="31.5" x14ac:dyDescent="0.25">
      <c r="A250" s="6" t="s">
        <v>355</v>
      </c>
      <c r="B250" s="7" t="s">
        <v>19</v>
      </c>
      <c r="C250" s="7" t="s">
        <v>15</v>
      </c>
      <c r="D250" s="7">
        <v>0</v>
      </c>
      <c r="E250" s="2" t="s">
        <v>353</v>
      </c>
    </row>
    <row r="251" spans="1:22" ht="31.5" x14ac:dyDescent="0.25">
      <c r="A251" s="6" t="s">
        <v>356</v>
      </c>
      <c r="B251" s="7" t="s">
        <v>43</v>
      </c>
      <c r="C251" s="7" t="s">
        <v>15</v>
      </c>
      <c r="D251" s="7">
        <v>0</v>
      </c>
      <c r="E251" s="2" t="s">
        <v>353</v>
      </c>
    </row>
    <row r="252" spans="1:22" ht="31.5" x14ac:dyDescent="0.25">
      <c r="A252" s="6" t="s">
        <v>357</v>
      </c>
      <c r="B252" s="7" t="s">
        <v>358</v>
      </c>
      <c r="C252" s="7" t="s">
        <v>15</v>
      </c>
      <c r="D252" s="7">
        <v>0</v>
      </c>
      <c r="E252" s="2" t="s">
        <v>353</v>
      </c>
    </row>
    <row r="253" spans="1:22" ht="31.5" x14ac:dyDescent="0.25">
      <c r="A253" s="6" t="s">
        <v>359</v>
      </c>
      <c r="B253" s="7" t="s">
        <v>47</v>
      </c>
      <c r="C253" s="7" t="s">
        <v>15</v>
      </c>
      <c r="D253" s="7">
        <v>0</v>
      </c>
      <c r="E253" s="2" t="s">
        <v>353</v>
      </c>
    </row>
    <row r="254" spans="1:22" x14ac:dyDescent="0.25">
      <c r="A254" s="47" t="s">
        <v>360</v>
      </c>
      <c r="B254" s="47"/>
      <c r="C254" s="47"/>
      <c r="D254" s="47"/>
      <c r="E254" s="31"/>
    </row>
    <row r="255" spans="1:22" ht="31.5" x14ac:dyDescent="0.25">
      <c r="A255" s="6" t="s">
        <v>361</v>
      </c>
      <c r="B255" s="7" t="s">
        <v>343</v>
      </c>
      <c r="C255" s="7" t="s">
        <v>344</v>
      </c>
      <c r="D255" s="7">
        <v>0</v>
      </c>
      <c r="E255" s="2" t="s">
        <v>353</v>
      </c>
    </row>
    <row r="256" spans="1:22" ht="31.5" x14ac:dyDescent="0.25">
      <c r="A256" s="6" t="s">
        <v>362</v>
      </c>
      <c r="B256" s="7" t="s">
        <v>346</v>
      </c>
      <c r="C256" s="7" t="s">
        <v>344</v>
      </c>
      <c r="D256" s="7">
        <v>0</v>
      </c>
      <c r="E256" s="2" t="s">
        <v>353</v>
      </c>
    </row>
    <row r="257" spans="1:5" ht="31.5" x14ac:dyDescent="0.25">
      <c r="A257" s="6" t="s">
        <v>363</v>
      </c>
      <c r="B257" s="7" t="s">
        <v>364</v>
      </c>
      <c r="C257" s="7" t="s">
        <v>344</v>
      </c>
      <c r="D257" s="7">
        <v>0</v>
      </c>
      <c r="E257" s="2" t="s">
        <v>353</v>
      </c>
    </row>
    <row r="258" spans="1:5" ht="31.5" x14ac:dyDescent="0.25">
      <c r="A258" s="6" t="s">
        <v>365</v>
      </c>
      <c r="B258" s="7" t="s">
        <v>350</v>
      </c>
      <c r="C258" s="7" t="s">
        <v>15</v>
      </c>
      <c r="D258" s="7">
        <v>0</v>
      </c>
      <c r="E258" s="2" t="s">
        <v>353</v>
      </c>
    </row>
    <row r="259" spans="1:5" x14ac:dyDescent="0.25">
      <c r="A259" s="47" t="s">
        <v>366</v>
      </c>
      <c r="B259" s="47"/>
      <c r="C259" s="47"/>
      <c r="D259" s="47"/>
    </row>
    <row r="260" spans="1:5" x14ac:dyDescent="0.25">
      <c r="A260" s="6" t="s">
        <v>367</v>
      </c>
      <c r="B260" s="7" t="s">
        <v>368</v>
      </c>
      <c r="C260" s="7" t="s">
        <v>344</v>
      </c>
      <c r="D260" s="7">
        <v>0</v>
      </c>
      <c r="E260" s="2" t="s">
        <v>369</v>
      </c>
    </row>
    <row r="261" spans="1:5" x14ac:dyDescent="0.25">
      <c r="A261" s="6" t="s">
        <v>370</v>
      </c>
      <c r="B261" s="7" t="s">
        <v>371</v>
      </c>
      <c r="C261" s="7" t="s">
        <v>344</v>
      </c>
      <c r="D261" s="7">
        <v>0</v>
      </c>
      <c r="E261" s="2" t="s">
        <v>369</v>
      </c>
    </row>
    <row r="262" spans="1:5" ht="31.5" x14ac:dyDescent="0.25">
      <c r="A262" s="6" t="s">
        <v>372</v>
      </c>
      <c r="B262" s="7" t="s">
        <v>373</v>
      </c>
      <c r="C262" s="7" t="s">
        <v>15</v>
      </c>
      <c r="D262" s="7">
        <v>0</v>
      </c>
      <c r="E262" s="2" t="s">
        <v>369</v>
      </c>
    </row>
    <row r="266" spans="1:5" x14ac:dyDescent="0.25">
      <c r="A266" s="46" t="s">
        <v>374</v>
      </c>
      <c r="B266" s="46"/>
      <c r="D266" s="33" t="s">
        <v>375</v>
      </c>
    </row>
  </sheetData>
  <mergeCells count="9">
    <mergeCell ref="F95:F96"/>
    <mergeCell ref="A242:D242"/>
    <mergeCell ref="A266:B266"/>
    <mergeCell ref="A247:D247"/>
    <mergeCell ref="A254:D254"/>
    <mergeCell ref="A259:D259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2019-04-09T08:31:17Z</dcterms:modified>
</cp:coreProperties>
</file>