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xlnm.Print_Area" localSheetId="0">Лист1!$A$1:$G$274</definedName>
  </definedNames>
  <calcPr calcId="162913"/>
</workbook>
</file>

<file path=xl/calcChain.xml><?xml version="1.0" encoding="utf-8"?>
<calcChain xmlns="http://schemas.openxmlformats.org/spreadsheetml/2006/main">
  <c r="D82" i="1" l="1"/>
  <c r="D254" i="1" l="1"/>
  <c r="D253" i="1"/>
  <c r="D252" i="1"/>
  <c r="D251" i="1"/>
  <c r="D170" i="1"/>
  <c r="E163" i="1"/>
  <c r="D166" i="1" s="1"/>
  <c r="D160" i="1"/>
  <c r="E153" i="1"/>
  <c r="E137" i="1"/>
  <c r="E133" i="1"/>
  <c r="E129" i="1"/>
  <c r="E125" i="1"/>
  <c r="E121" i="1"/>
  <c r="E117" i="1"/>
  <c r="E113" i="1"/>
  <c r="E109" i="1"/>
  <c r="E105" i="1"/>
  <c r="D102" i="1"/>
  <c r="E99" i="1"/>
  <c r="E89" i="1"/>
  <c r="E85" i="1"/>
  <c r="D84" i="1" s="1"/>
  <c r="E77" i="1"/>
  <c r="E73" i="1"/>
  <c r="E66" i="1"/>
  <c r="E60" i="1"/>
  <c r="E28" i="1"/>
  <c r="D25" i="1"/>
  <c r="D23" i="1"/>
  <c r="D15" i="1"/>
  <c r="D14" i="1"/>
  <c r="D13" i="1"/>
  <c r="D11" i="1" l="1"/>
  <c r="D9" i="1"/>
  <c r="D10" i="1" l="1"/>
  <c r="D72" i="1" l="1"/>
  <c r="D38" i="1"/>
  <c r="D162" i="1" l="1"/>
  <c r="D156" i="1"/>
  <c r="D190" i="1" l="1"/>
  <c r="D94" i="1" l="1"/>
  <c r="D76" i="1" l="1"/>
  <c r="D248" i="1"/>
  <c r="D244" i="1"/>
  <c r="D240" i="1"/>
  <c r="D236" i="1"/>
  <c r="D232" i="1"/>
  <c r="D228" i="1"/>
  <c r="D216" i="1"/>
  <c r="D206" i="1"/>
  <c r="D202" i="1"/>
  <c r="D198" i="1"/>
  <c r="D194" i="1"/>
  <c r="D186" i="1"/>
  <c r="D182" i="1"/>
  <c r="D178" i="1"/>
  <c r="D174" i="1"/>
  <c r="D152" i="1"/>
  <c r="D148" i="1"/>
  <c r="D144" i="1"/>
  <c r="D136" i="1"/>
  <c r="D132" i="1"/>
  <c r="D128" i="1"/>
  <c r="D116" i="1"/>
  <c r="D112" i="1"/>
  <c r="D108" i="1"/>
  <c r="D92" i="1"/>
  <c r="D88" i="1"/>
  <c r="D78" i="1"/>
  <c r="D70" i="1"/>
  <c r="D66" i="1"/>
  <c r="D64" i="1"/>
  <c r="D60" i="1"/>
  <c r="D58" i="1"/>
  <c r="D54" i="1"/>
  <c r="D50" i="1"/>
  <c r="D46" i="1"/>
  <c r="D42" i="1"/>
  <c r="D34" i="1"/>
  <c r="D32" i="1"/>
  <c r="D28" i="1"/>
  <c r="D12" i="1" l="1"/>
  <c r="D17" i="1" s="1"/>
  <c r="D208" i="1"/>
  <c r="D16" i="1" l="1"/>
  <c r="D22" i="1" s="1"/>
  <c r="D140" i="1"/>
  <c r="D124" i="1" l="1"/>
  <c r="D120" i="1" l="1"/>
  <c r="D104" i="1"/>
  <c r="D249" i="1" s="1"/>
  <c r="D24" i="1" s="1"/>
</calcChain>
</file>

<file path=xl/sharedStrings.xml><?xml version="1.0" encoding="utf-8"?>
<sst xmlns="http://schemas.openxmlformats.org/spreadsheetml/2006/main" count="986" uniqueCount="383">
  <si>
    <t>площадь</t>
  </si>
  <si>
    <t>№ п/п</t>
  </si>
  <si>
    <t>Наименование параметра</t>
  </si>
  <si>
    <t>Единица измерения</t>
  </si>
  <si>
    <t>Информация</t>
  </si>
  <si>
    <t>1.</t>
  </si>
  <si>
    <t>Дата заполнения/внесения изменений</t>
  </si>
  <si>
    <t>-</t>
  </si>
  <si>
    <t xml:space="preserve">2. </t>
  </si>
  <si>
    <t>Дата начала отчетного периода</t>
  </si>
  <si>
    <t>3.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</si>
  <si>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</si>
  <si>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</si>
  <si>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</si>
  <si>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</si>
  <si>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</si>
  <si>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</si>
  <si>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</si>
  <si>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</si>
  <si>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</si>
  <si>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</si>
  <si>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</si>
  <si>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</si>
  <si>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 xml:space="preserve">     - за содержание дома</t>
  </si>
  <si>
    <t>9.</t>
  </si>
  <si>
    <t xml:space="preserve">     - за текущий ремонт</t>
  </si>
  <si>
    <t>10.</t>
  </si>
  <si>
    <t xml:space="preserve">     - за услуги управления</t>
  </si>
  <si>
    <t>11.</t>
  </si>
  <si>
    <t>Получено денежных средств, в т.ч.:</t>
  </si>
  <si>
    <t>12.</t>
  </si>
  <si>
    <t xml:space="preserve">     - денежных средств от собственников/нанимателей помещений</t>
  </si>
  <si>
    <t>13.</t>
  </si>
  <si>
    <t xml:space="preserve">     - целевых взносов от собственников/нанимателей помещений</t>
  </si>
  <si>
    <t>14.</t>
  </si>
  <si>
    <t xml:space="preserve">     - субсидий</t>
  </si>
  <si>
    <t>15.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</si>
  <si>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</si>
  <si>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</si>
  <si>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</si>
  <si>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</si>
  <si>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</si>
  <si>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</si>
  <si>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</si>
  <si>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</si>
  <si>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</si>
  <si>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</si>
  <si>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</si>
  <si>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21.1</t>
  </si>
  <si>
    <t xml:space="preserve">Наименование работ (услуг) </t>
  </si>
  <si>
    <t>Обеспечение устранения аварий на внутридомовых инженерных системах в многоквартирном доме</t>
  </si>
  <si>
    <t>22.1</t>
  </si>
  <si>
    <t>Годовая фактическая стоимость работ (услуг)</t>
  </si>
  <si>
    <t>23.1</t>
  </si>
  <si>
    <t>Наименование работы (услуги), выполняемой в рамках указанного раздела работ (услуг)</t>
  </si>
  <si>
    <t>Услуги АДС</t>
  </si>
  <si>
    <t>24.1</t>
  </si>
  <si>
    <t>Периодичность выполнения работ (оказания услуг)</t>
  </si>
  <si>
    <t>круглосуточно</t>
  </si>
  <si>
    <t>25.1</t>
  </si>
  <si>
    <t>м2</t>
  </si>
  <si>
    <t>26.1</t>
  </si>
  <si>
    <t>Стоимость на единицу измерения</t>
  </si>
  <si>
    <t>21.2</t>
  </si>
  <si>
    <t>Работы по содержанию помещений, входящих в состав общего имущества в многоквартирном доме</t>
  </si>
  <si>
    <t>стоимость</t>
  </si>
  <si>
    <t>22.2.1</t>
  </si>
  <si>
    <t>23.2.1</t>
  </si>
  <si>
    <t>Мытьё лестничных площадок и маршей 1 этажа</t>
  </si>
  <si>
    <t>24.2.1</t>
  </si>
  <si>
    <t>1 раз в месяц</t>
  </si>
  <si>
    <t>25.2.1</t>
  </si>
  <si>
    <t>26.2.1</t>
  </si>
  <si>
    <t>23.2.2</t>
  </si>
  <si>
    <t>Мытьё лестничных площадок и маршей 2  этажа и выше</t>
  </si>
  <si>
    <t>24.2.2</t>
  </si>
  <si>
    <t>2 раза в год</t>
  </si>
  <si>
    <t>25.2.2</t>
  </si>
  <si>
    <t>26.2.2</t>
  </si>
  <si>
    <t>23.2.3</t>
  </si>
  <si>
    <t>Влажное подметание лестничных площадок и маршей 2 этажа и выше</t>
  </si>
  <si>
    <t>24.2.3</t>
  </si>
  <si>
    <t>1 раз в неделю</t>
  </si>
  <si>
    <t>25.2.3</t>
  </si>
  <si>
    <t>26.2.3</t>
  </si>
  <si>
    <t>23.2.4</t>
  </si>
  <si>
    <t>Влажное подметание лестничных площадок и маршей 1 этажа</t>
  </si>
  <si>
    <t>24.2.4</t>
  </si>
  <si>
    <t>6 раз в неделю</t>
  </si>
  <si>
    <t>25.2.4</t>
  </si>
  <si>
    <t>26.2.4</t>
  </si>
  <si>
    <t>23.2.5</t>
  </si>
  <si>
    <t>Влажная протирка элементов лестничных клеток (двери, подоконники, оконные ограждения, перила, почтовые ящики)</t>
  </si>
  <si>
    <t>24.2.5</t>
  </si>
  <si>
    <t>1 раз в год</t>
  </si>
  <si>
    <t>25.2.5</t>
  </si>
  <si>
    <t>26.2.5</t>
  </si>
  <si>
    <t>23.2.6</t>
  </si>
  <si>
    <t>Мытье окон</t>
  </si>
  <si>
    <t>24.2.6</t>
  </si>
  <si>
    <t>25.2.6</t>
  </si>
  <si>
    <t>26.2.6</t>
  </si>
  <si>
    <t>21.3</t>
  </si>
  <si>
    <t>Прочая работа (услуга)</t>
  </si>
  <si>
    <t>22.3</t>
  </si>
  <si>
    <t>23.3</t>
  </si>
  <si>
    <t>Начисление платы,РКО,регистрационный учёт граждан</t>
  </si>
  <si>
    <t>24.3</t>
  </si>
  <si>
    <t>ежедневно</t>
  </si>
  <si>
    <t>25.3</t>
  </si>
  <si>
    <t>26.3</t>
  </si>
  <si>
    <t>по мере необходимости</t>
  </si>
  <si>
    <t>21.7</t>
  </si>
  <si>
    <t>Работы (услуги) по управлению многоквартирным домом</t>
  </si>
  <si>
    <t>22.7</t>
  </si>
  <si>
    <t>23.7</t>
  </si>
  <si>
    <t>Управление МКД</t>
  </si>
  <si>
    <t>24.7</t>
  </si>
  <si>
    <t>25.7</t>
  </si>
  <si>
    <t>26.7</t>
  </si>
  <si>
    <t>21.8</t>
  </si>
  <si>
    <t>Работы по содержанию и ремонту систем внутридомового газового оборудования</t>
  </si>
  <si>
    <t>22.8</t>
  </si>
  <si>
    <t>23.8</t>
  </si>
  <si>
    <t>24.8</t>
  </si>
  <si>
    <t>25.8</t>
  </si>
  <si>
    <t>26.8</t>
  </si>
  <si>
    <t>21.9</t>
  </si>
  <si>
    <t>Работы по содержанию и ремонту систем дымоудаления и вентиляции</t>
  </si>
  <si>
    <t>22.9</t>
  </si>
  <si>
    <t>23.9</t>
  </si>
  <si>
    <t>24.9</t>
  </si>
  <si>
    <t>санузел - 1 раз в год; кухня - 2 раза в год</t>
  </si>
  <si>
    <t>25.9</t>
  </si>
  <si>
    <t>26.9</t>
  </si>
  <si>
    <t>21.10</t>
  </si>
  <si>
    <t>Работы по обеспечению вывоза бытовых отходов</t>
  </si>
  <si>
    <t>22.10.1</t>
  </si>
  <si>
    <t>23.10.1</t>
  </si>
  <si>
    <t>Вывоз КГО</t>
  </si>
  <si>
    <t>24.10.1</t>
  </si>
  <si>
    <t>2 раза в неделю</t>
  </si>
  <si>
    <t>25.10.1</t>
  </si>
  <si>
    <t>26.10.1</t>
  </si>
  <si>
    <t>23.10.2</t>
  </si>
  <si>
    <t>Вывоз ТБО</t>
  </si>
  <si>
    <t>24.10.2</t>
  </si>
  <si>
    <t>25.10.2</t>
  </si>
  <si>
    <t>26.10.2</t>
  </si>
  <si>
    <t>21.11</t>
  </si>
  <si>
    <t>Проведение дератизации и дезинсекции помещений, входящих в состав общего имущества в многоквартирном доме</t>
  </si>
  <si>
    <t>площадь подвала</t>
  </si>
  <si>
    <t>22.11.1</t>
  </si>
  <si>
    <t>23.11.1</t>
  </si>
  <si>
    <t>Дезинсекция МОП</t>
  </si>
  <si>
    <t>24.11.1</t>
  </si>
  <si>
    <t>25.11.1</t>
  </si>
  <si>
    <t>м2 (подвальных помещений, мусороприемных камер)</t>
  </si>
  <si>
    <t>26.11.1</t>
  </si>
  <si>
    <t>23.11.2</t>
  </si>
  <si>
    <t>Дератизация МОП</t>
  </si>
  <si>
    <t>24.11.2</t>
  </si>
  <si>
    <t>1 раз в квартал</t>
  </si>
  <si>
    <t>25.11.2</t>
  </si>
  <si>
    <t>26.11.2</t>
  </si>
  <si>
    <t>21.12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</si>
  <si>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</si>
  <si>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22.12.1</t>
  </si>
  <si>
    <t>23.12.1</t>
  </si>
  <si>
    <t>Уборка ступеней(от снега и мусора)</t>
  </si>
  <si>
    <t>24.12.1</t>
  </si>
  <si>
    <t>25.12.1</t>
  </si>
  <si>
    <t>26.12.1</t>
  </si>
  <si>
    <t>23.12.2</t>
  </si>
  <si>
    <t>Сдвигание свежевыпавшего снега (уборка асфальта после снегопада)</t>
  </si>
  <si>
    <t>24.12.2</t>
  </si>
  <si>
    <t>1 раз в сутки при снегопаде</t>
  </si>
  <si>
    <t>25.12.2</t>
  </si>
  <si>
    <t>26.12.2</t>
  </si>
  <si>
    <t>23.12.3</t>
  </si>
  <si>
    <t>Уборка контейнерных площадок</t>
  </si>
  <si>
    <t>24.12.3</t>
  </si>
  <si>
    <t>5 раз в неделю</t>
  </si>
  <si>
    <t>25.12.3</t>
  </si>
  <si>
    <t>26.12.3</t>
  </si>
  <si>
    <t>23.12.4</t>
  </si>
  <si>
    <t>Уборка грунта</t>
  </si>
  <si>
    <t>24.12.4</t>
  </si>
  <si>
    <t>25.12.4</t>
  </si>
  <si>
    <t>26.12.4</t>
  </si>
  <si>
    <t>23.12.5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</si>
  <si>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</si>
  <si>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24.12.5</t>
  </si>
  <si>
    <t>3 раза в неделю</t>
  </si>
  <si>
    <t>25.12.5</t>
  </si>
  <si>
    <t>26.12.5</t>
  </si>
  <si>
    <t>23.12.6</t>
  </si>
  <si>
    <t>Вывоз листвы с придомовой территории(весна,осень)</t>
  </si>
  <si>
    <t>24.12.6</t>
  </si>
  <si>
    <t>25.12.6</t>
  </si>
  <si>
    <t>26.12.6</t>
  </si>
  <si>
    <t>23.12.7</t>
  </si>
  <si>
    <t>Посыпка пескосоляной смесью вручную(асфальт)20% территории</t>
  </si>
  <si>
    <t>24.12.7</t>
  </si>
  <si>
    <t>25.12.7</t>
  </si>
  <si>
    <t>26.12.7</t>
  </si>
  <si>
    <t>23.12.8</t>
  </si>
  <si>
    <t>Очистка придомовой территории от наледи и льда</t>
  </si>
  <si>
    <t>24.12.8</t>
  </si>
  <si>
    <t>25.12.8</t>
  </si>
  <si>
    <t>26.12.8</t>
  </si>
  <si>
    <t>23.12.9</t>
  </si>
  <si>
    <t>Покос травы на земельном участке</t>
  </si>
  <si>
    <t>24.12.9</t>
  </si>
  <si>
    <t>25.12.9</t>
  </si>
  <si>
    <t>26.12.9</t>
  </si>
  <si>
    <t>23.12.10</t>
  </si>
  <si>
    <t>Очистка урн от мусора</t>
  </si>
  <si>
    <t>24.12.10</t>
  </si>
  <si>
    <t>25.12.10</t>
  </si>
  <si>
    <t>26.12.10</t>
  </si>
  <si>
    <t>23.12.11</t>
  </si>
  <si>
    <t>Очистка МОП МКД от мусора</t>
  </si>
  <si>
    <t>24.12.11</t>
  </si>
  <si>
    <t>25.12.11</t>
  </si>
  <si>
    <t>26.12.11</t>
  </si>
  <si>
    <t>23.12.12</t>
  </si>
  <si>
    <t>Текущий ремонт малых форм</t>
  </si>
  <si>
    <t>24.12.12</t>
  </si>
  <si>
    <t>25.12.12</t>
  </si>
  <si>
    <t>26.12.12</t>
  </si>
  <si>
    <t>23.12.13</t>
  </si>
  <si>
    <t>Объекты внешнего благоустройства (асфальтирование, зеленые насаждения)</t>
  </si>
  <si>
    <t>24.12.13</t>
  </si>
  <si>
    <t>25.12.13</t>
  </si>
  <si>
    <t>26.12.13</t>
  </si>
  <si>
    <t>21.13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</si>
  <si>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</si>
  <si>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22.13</t>
  </si>
  <si>
    <t>23.13.1</t>
  </si>
  <si>
    <t>Ремонт и обслуживание кол.приборов учёта холодной воды</t>
  </si>
  <si>
    <t>24.13.1</t>
  </si>
  <si>
    <t>ежемесячно</t>
  </si>
  <si>
    <t>25.13.1</t>
  </si>
  <si>
    <t>26.13.1</t>
  </si>
  <si>
    <t>23.13.2</t>
  </si>
  <si>
    <t>Ремонт,замена осветительных установок помещений общего пользования</t>
  </si>
  <si>
    <t>24.13.2</t>
  </si>
  <si>
    <t>25.13.2</t>
  </si>
  <si>
    <t>26.13.2</t>
  </si>
  <si>
    <t>23.13.3</t>
  </si>
  <si>
    <t>Ремонт,замена внутридомовых электросетей</t>
  </si>
  <si>
    <t>24.13.3</t>
  </si>
  <si>
    <t>25.13.3</t>
  </si>
  <si>
    <t>26.13.3</t>
  </si>
  <si>
    <t>23.13.4</t>
  </si>
  <si>
    <t>Ремонт,замена внутридомовых сетей канализации</t>
  </si>
  <si>
    <t>24.13.4</t>
  </si>
  <si>
    <t>25.13.4</t>
  </si>
  <si>
    <t>26.13.4</t>
  </si>
  <si>
    <t>23.13.5</t>
  </si>
  <si>
    <t>Ремонт внутридомовых сетей холодного водоснабжения</t>
  </si>
  <si>
    <t>24.13.5</t>
  </si>
  <si>
    <t>25.13.5</t>
  </si>
  <si>
    <t>26.13.5</t>
  </si>
  <si>
    <t>23.13.6</t>
  </si>
  <si>
    <t>Ремонт,замена внутридомового электрооборудования общего пользования</t>
  </si>
  <si>
    <t>24.13.6</t>
  </si>
  <si>
    <t>25.13.6</t>
  </si>
  <si>
    <t>26.13.6</t>
  </si>
  <si>
    <t>23.13.7</t>
  </si>
  <si>
    <t>Ремонт,замена общедомовых приборов учёта системы электроснабжения,снятие показаний</t>
  </si>
  <si>
    <t>24.13.7</t>
  </si>
  <si>
    <t>25.13.7</t>
  </si>
  <si>
    <t>26.13.7</t>
  </si>
  <si>
    <t>23.13.8</t>
  </si>
  <si>
    <t>Ремонт системы отопления</t>
  </si>
  <si>
    <t>24.13.8</t>
  </si>
  <si>
    <t>25.13.8</t>
  </si>
  <si>
    <t>26.13.8</t>
  </si>
  <si>
    <t>Содержание и ремонт систем водоотвода</t>
  </si>
  <si>
    <t>21.14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</si>
  <si>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</si>
  <si>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22.14</t>
  </si>
  <si>
    <t>23.14.1</t>
  </si>
  <si>
    <t xml:space="preserve">Ремон  балконных козырьков </t>
  </si>
  <si>
    <t>24.14.1</t>
  </si>
  <si>
    <t>25.14.1</t>
  </si>
  <si>
    <t>26.14.1</t>
  </si>
  <si>
    <t>23.14.2</t>
  </si>
  <si>
    <t>Ремонт стен (наружные поверхности)</t>
  </si>
  <si>
    <t>24.14.2</t>
  </si>
  <si>
    <t>25.14.2</t>
  </si>
  <si>
    <t>26.14.2</t>
  </si>
  <si>
    <t>23.14.3</t>
  </si>
  <si>
    <t>Ремонт стен (внутренняя отделка)</t>
  </si>
  <si>
    <t>24.14.3</t>
  </si>
  <si>
    <t>25.14.3</t>
  </si>
  <si>
    <t>26.14.3</t>
  </si>
  <si>
    <t>23.14.4</t>
  </si>
  <si>
    <t>Устранение протечек кровли входных козырьков</t>
  </si>
  <si>
    <t>24.14.4</t>
  </si>
  <si>
    <t>25.14.4</t>
  </si>
  <si>
    <t>26.14.4</t>
  </si>
  <si>
    <t>23.14.5</t>
  </si>
  <si>
    <t>Очистка кровли от мусора и сосулек</t>
  </si>
  <si>
    <t>24.14.5</t>
  </si>
  <si>
    <t>25.14.5</t>
  </si>
  <si>
    <t>26.14.5</t>
  </si>
  <si>
    <t>23.14.6</t>
  </si>
  <si>
    <t>Ремонт кровли</t>
  </si>
  <si>
    <t>24.14.6</t>
  </si>
  <si>
    <t>25.14.6</t>
  </si>
  <si>
    <t>26.14.6</t>
  </si>
  <si>
    <t>23.14.7</t>
  </si>
  <si>
    <t>Ремонт и укрепление входных дверей</t>
  </si>
  <si>
    <t>24.14.7</t>
  </si>
  <si>
    <t>25.14.7</t>
  </si>
  <si>
    <t>26.14.7</t>
  </si>
  <si>
    <t>23.14.8</t>
  </si>
  <si>
    <t>Окраска стен,дверей,помещений общего пользования</t>
  </si>
  <si>
    <t>24.14.8</t>
  </si>
  <si>
    <t>25.14.8</t>
  </si>
  <si>
    <t>26.14.8</t>
  </si>
  <si>
    <t>23.14.9</t>
  </si>
  <si>
    <t>Замена,разбитых стекол,окон,дверей в помещениях общего пользования</t>
  </si>
  <si>
    <t>24.14.9</t>
  </si>
  <si>
    <t>25.14.9</t>
  </si>
  <si>
    <t>26.14.9</t>
  </si>
  <si>
    <t>23.14.10</t>
  </si>
  <si>
    <t>Герметизация,теплоизоляция межпанельных и иных швов</t>
  </si>
  <si>
    <t>ГАРД и ЖЭК</t>
  </si>
  <si>
    <t>24.14.10</t>
  </si>
  <si>
    <t>25.14.10</t>
  </si>
  <si>
    <t>пог.м. шва</t>
  </si>
  <si>
    <t>26.14.10</t>
  </si>
  <si>
    <t>Итого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</si>
  <si>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</si>
  <si>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</si>
  <si>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</si>
  <si>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</si>
  <si>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</si>
  <si>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</si>
  <si>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</si>
  <si>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</si>
  <si>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</si>
  <si>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</si>
  <si>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</si>
  <si>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</si>
  <si>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ВСЕГДА И ВЕЗДЕ  0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</si>
  <si>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</si>
  <si>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</si>
  <si>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</si>
  <si>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</si>
  <si>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</si>
  <si>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</si>
  <si>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</si>
  <si>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</si>
  <si>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</si>
  <si>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</si>
  <si>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</si>
  <si>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</si>
  <si>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</si>
  <si>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</si>
  <si>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</si>
  <si>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ЯРЛЫКОВА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</si>
  <si>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</si>
  <si>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</si>
  <si>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</si>
  <si>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</si>
  <si>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горячего водоснабжения</t>
  </si>
  <si>
    <t>Директор ООО "ГУК "Привокзальная"</t>
  </si>
  <si>
    <t>Ю. Д. Шкляров</t>
  </si>
  <si>
    <t>Мехуборка (асфальт) в зимний период</t>
  </si>
  <si>
    <t>Ремонт и обслуживание кол.приборов учёта тепловой энергии</t>
  </si>
  <si>
    <t>31.03.2019 г.</t>
  </si>
  <si>
    <t>01.01.2018 г.</t>
  </si>
  <si>
    <t>31.12.2018 г.</t>
  </si>
  <si>
    <t>экономист</t>
  </si>
  <si>
    <t>тариф</t>
  </si>
  <si>
    <t>всегда 0</t>
  </si>
  <si>
    <t>шт</t>
  </si>
  <si>
    <t>Отчет об исполнении управляющей организацией ООО "ГУК "Привокзальная" договора оказания услуг выполнения работ за 2018 год по дому №39А                ул. Ленина в  г. Липецке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</si>
</sst>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14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Calibri"/>
      <family val="2"/>
      <charset val="204"/>
    </font>
    <font>
      <b/>
      <sz val="12"/>
      <name val="Times New Roman"/>
      <family val="1"/>
      <charset val="204"/>
    </font>
    <font>
      <b/>
      <sz val="11"/>
      <name val="Calibri"/>
      <family val="2"/>
      <charset val="204"/>
    </font>
    <font>
      <sz val="12"/>
      <color theme="1" tint="4.9989318521683403E-2"/>
      <name val="Times New Roman"/>
      <family val="1"/>
      <charset val="204"/>
    </font>
    <font>
      <b/>
      <sz val="12"/>
      <color theme="1" tint="4.9989318521683403E-2"/>
      <name val="Times New Roman"/>
      <family val="1"/>
      <charset val="204"/>
    </font>
    <font>
      <sz val="11"/>
      <color theme="1" tint="4.9989318521683403E-2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b/>
      <sz val="11"/>
      <color theme="1" tint="4.9989318521683403E-2"/>
      <name val="Calibri"/>
      <family val="2"/>
      <charset val="204"/>
    </font>
    <font>
      <b/>
      <sz val="14"/>
      <color theme="1" tint="4.9989318521683403E-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49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/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/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7" fillId="0" borderId="0" xfId="0" applyFont="1" applyFill="1"/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0" fillId="0" borderId="0" xfId="0" applyFont="1" applyFill="1"/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1" fillId="0" borderId="0" xfId="0" applyFont="1" applyFill="1"/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12" fillId="0" borderId="0" xfId="0" applyFont="1" applyFill="1"/>
    <xf numFmtId="49" fontId="5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right" vertical="center" wrapText="1"/>
    </xf>
    <xf numFmtId="4" fontId="1" fillId="0" borderId="0" xfId="0" applyNumberFormat="1" applyFont="1" applyFill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top" wrapText="1"/>
    </xf>
    <xf numFmtId="2" fontId="5" fillId="0" borderId="0" xfId="0" applyNumberFormat="1" applyFont="1" applyFill="1" applyAlignment="1">
      <alignment horizontal="center" vertical="center" wrapText="1"/>
    </xf>
    <xf numFmtId="2" fontId="6" fillId="0" borderId="0" xfId="0" applyNumberFormat="1" applyFont="1" applyFill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2" fontId="9" fillId="0" borderId="0" xfId="0" applyNumberFormat="1" applyFont="1" applyFill="1" applyAlignment="1">
      <alignment horizontal="center" vertical="center" wrapText="1"/>
    </xf>
    <xf numFmtId="4" fontId="5" fillId="0" borderId="0" xfId="0" applyNumberFormat="1" applyFont="1" applyFill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17/&#1043;&#1059;&#1050;/&#1053;&#1077;&#1087;&#1086;&#1089;&#1088;&#1077;&#1076;&#1089;&#1090;&#1074;&#1077;&#1085;&#1085;&#1099;&#1081;%202017/&#1091;&#1083;.&#1051;&#1077;&#1085;&#1080;&#1085;&#1072;,%20&#1076;.39&#1040;%20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18/&#1058;&#1072;&#1088;&#1080;&#1092;%20&#1075;&#1086;&#1076;%20201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18/&#1057;&#1042;&#1045;&#1044;&#1045;&#1053;&#1048;&#1071;%20&#1044;&#1051;&#1071;%20&#1054;&#1058;&#1063;&#1045;&#1058;&#1054;&#1042;/&#1044;&#1077;&#1084;&#1080;&#1076;&#1086;&#1074;&#1072;%20&#1101;&#1082;&#1086;&#1085;&#1086;&#1084;&#1080;&#1089;&#1090;/&#1043;&#1059;&#1050;%202018%20&#1079;&#1072;&#1087;&#1086;&#1083;&#1085;&#1077;&#1085;&#1085;&#1099;&#1081;%20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18/&#1057;&#1042;&#1045;&#1044;&#1045;&#1053;&#1048;&#1071;%20&#1044;&#1051;&#1071;%20&#1054;&#1058;&#1063;&#1045;&#1058;&#1054;&#1042;/&#1043;&#1040;&#1047;/&#1043;&#1072;&#1079;&#1086;&#1089;&#1085;&#1072;&#1073;&#1078;&#1077;&#1085;&#1080;&#1077;%2020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18/&#1057;&#1042;&#1045;&#1044;&#1045;&#1053;&#1048;&#1071;%20&#1044;&#1051;&#1071;%20&#1054;&#1058;&#1063;&#1045;&#1058;&#1054;&#1042;/&#1047;&#1077;&#1074;&#1089;%20&#1090;&#1077;&#1093;&#1085;&#1086;&#1083;&#1086;&#1075;&#1080;&#1080;%20&#1074;&#1077;&#1085;&#1090;,&#1076;&#1099;&#1084;%20&#1082;&#1072;&#1085;&#1072;&#1083;&#1080;&#1079;/&#1043;&#1059;&#1050;/&#1047;&#1077;&#1074;&#1089;%202018%20&#1043;&#1059;&#1050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18/&#1057;&#1042;&#1045;&#1044;&#1045;&#1053;&#1048;&#1071;%20&#1044;&#1051;&#1071;%20&#1054;&#1058;&#1063;&#1045;&#1058;&#1054;&#1042;/&#1044;&#1045;&#1056;&#1040;&#1058;&#1048;&#1047;&#1040;&#1062;&#1048;&#1071;/&#1044;&#1045;&#1056;&#1040;&#1058;&#1048;&#1047;&#1040;&#1062;&#1048;&#1071;%20&#1048;%20&#1044;&#1045;&#1047;&#1048;&#1053;&#1057;&#1045;&#1050;&#1062;&#1048;&#1071;%202013-2018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18/&#1057;&#1042;&#1045;&#1044;&#1045;&#1053;&#1048;&#1071;%20&#1044;&#1051;&#1071;%20&#1054;&#1058;&#1063;&#1045;&#1058;&#1054;&#1042;/&#1048;&#1090;&#1086;&#1075;&#1080;%20&#1087;&#1086;%20&#1089;&#1072;&#1085;.&#1089;&#1086;&#1076;&#1077;&#1088;&#1078;&#1072;&#1085;&#1080;&#1102;%20%20&#1076;&#1086;&#1084;&#1086;&#1074;%20&#1079;&#1072;%202018%20&#1075;.%20&#1043;&#1059;&#1050;/1.%20&#1048;&#1090;&#1086;&#1075;&#1080;%20&#1087;&#1086;%20&#1091;&#1073;&#1086;&#1088;&#1082;&#1077;%20&#1076;&#1074;&#1086;&#1088;&#1086;&#1074;&#1086;&#1081;%20&#1090;&#1077;&#1088;&#1088;&#1080;&#1090;&#1086;&#1088;&#1080;&#1080;%20&#1076;&#1086;&#1084;&#1086;&#1074;%20&#1079;&#1072;%202018%20&#1075;.%20&#1043;&#1059;&#105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3">
          <cell r="D23">
            <v>0</v>
          </cell>
        </row>
        <row r="24">
          <cell r="D24">
            <v>-18275.339409599939</v>
          </cell>
        </row>
        <row r="25">
          <cell r="D25">
            <v>18838.53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(2015)"/>
      <sheetName val="гук(2015)"/>
      <sheetName val="ук(2016)"/>
      <sheetName val="Лист4"/>
      <sheetName val="гук(2016)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</sheetNames>
    <sheetDataSet>
      <sheetData sheetId="0"/>
      <sheetData sheetId="1"/>
      <sheetData sheetId="2"/>
      <sheetData sheetId="3"/>
      <sheetData sheetId="4">
        <row r="4">
          <cell r="HC4">
            <v>671.2</v>
          </cell>
        </row>
        <row r="39">
          <cell r="HC39">
            <v>0.37529800000000002</v>
          </cell>
        </row>
        <row r="43">
          <cell r="HC43">
            <v>8.9538999999999994E-2</v>
          </cell>
        </row>
        <row r="101">
          <cell r="HC101">
            <v>1.2254</v>
          </cell>
        </row>
        <row r="123">
          <cell r="HC123">
            <v>37859.650819200004</v>
          </cell>
        </row>
        <row r="124">
          <cell r="HC124">
            <v>52708.307721600024</v>
          </cell>
        </row>
        <row r="125">
          <cell r="HC125">
            <v>9869.8617600000016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 Управл"/>
      <sheetName val="2018 непоср."/>
    </sheetNames>
    <sheetDataSet>
      <sheetData sheetId="0"/>
      <sheetData sheetId="1">
        <row r="46">
          <cell r="I46">
            <v>0</v>
          </cell>
          <cell r="M46">
            <v>25130.67</v>
          </cell>
          <cell r="P46">
            <v>6282.4320000000007</v>
          </cell>
          <cell r="U46">
            <v>7128.1440000000002</v>
          </cell>
          <cell r="V46">
            <v>3579.5</v>
          </cell>
          <cell r="W46">
            <v>243.32</v>
          </cell>
          <cell r="Z46">
            <v>7611.4079999999994</v>
          </cell>
          <cell r="AA46">
            <v>2</v>
          </cell>
          <cell r="AB46">
            <v>2</v>
          </cell>
          <cell r="AD46">
            <v>-21923.1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8">
          <cell r="D38">
            <v>5393.3080000000009</v>
          </cell>
        </row>
        <row r="163">
          <cell r="D163">
            <v>3848.8177999999998</v>
          </cell>
        </row>
      </sheetData>
      <sheetData sheetId="1"/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осстан.вент"/>
      <sheetName val="дымивент"/>
      <sheetName val="канализ"/>
      <sheetName val="Лист1"/>
    </sheetNames>
    <sheetDataSet>
      <sheetData sheetId="0">
        <row r="55">
          <cell r="O55">
            <v>3925.33</v>
          </cell>
        </row>
      </sheetData>
      <sheetData sheetId="1">
        <row r="28">
          <cell r="B28">
            <v>429.15000000000003</v>
          </cell>
        </row>
        <row r="160">
          <cell r="B160">
            <v>174.84</v>
          </cell>
        </row>
      </sheetData>
      <sheetData sheetId="2"/>
      <sheetData sheetId="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полненные работы 2018 г."/>
      <sheetName val="выполненные работы 2017 г."/>
      <sheetName val="2013-2016"/>
      <sheetName val="отчеты апрель-март"/>
      <sheetName val="УпрКомп"/>
      <sheetName val="ГУК"/>
      <sheetName val="УК"/>
      <sheetName val="Лист1"/>
      <sheetName val="выполненные работы "/>
    </sheetNames>
    <sheetDataSet>
      <sheetData sheetId="0">
        <row r="37">
          <cell r="GW37">
            <v>112.54</v>
          </cell>
        </row>
        <row r="143">
          <cell r="GW143">
            <v>88.56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бор.двор.тер. очис нанос снег "/>
      <sheetName val="Сдвигание свежевыпавш.снега"/>
      <sheetName val="Уборка грунта"/>
      <sheetName val="Уборка ступеней и площадок "/>
      <sheetName val="Ликвид налед"/>
      <sheetName val="Посыпка пескосоляной смесью"/>
      <sheetName val="Уборка контейнерных площадок"/>
      <sheetName val="Очистка урн от мусора"/>
      <sheetName val="сбор и вывоз листвы"/>
      <sheetName val="покос травы"/>
    </sheetNames>
    <sheetDataSet>
      <sheetData sheetId="0">
        <row r="93">
          <cell r="MY93">
            <v>0</v>
          </cell>
        </row>
      </sheetData>
      <sheetData sheetId="1">
        <row r="87">
          <cell r="AQ87">
            <v>0</v>
          </cell>
        </row>
      </sheetData>
      <sheetData sheetId="2">
        <row r="93">
          <cell r="JU93">
            <v>0</v>
          </cell>
        </row>
      </sheetData>
      <sheetData sheetId="3">
        <row r="87">
          <cell r="LM87">
            <v>13.826720000000003</v>
          </cell>
        </row>
      </sheetData>
      <sheetData sheetId="4">
        <row r="87">
          <cell r="X87">
            <v>0</v>
          </cell>
        </row>
      </sheetData>
      <sheetData sheetId="5">
        <row r="87">
          <cell r="BB87">
            <v>0</v>
          </cell>
        </row>
      </sheetData>
      <sheetData sheetId="6">
        <row r="87">
          <cell r="UY87">
            <v>55.172640000000015</v>
          </cell>
        </row>
      </sheetData>
      <sheetData sheetId="7"/>
      <sheetData sheetId="8">
        <row r="87">
          <cell r="M87">
            <v>0</v>
          </cell>
        </row>
      </sheetData>
      <sheetData sheetId="9">
        <row r="87">
          <cell r="M8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74"/>
  <sheetViews>
    <sheetView tabSelected="1" view="pageBreakPreview" zoomScale="80" zoomScaleNormal="80" zoomScaleSheetLayoutView="80" workbookViewId="0">
      <selection activeCell="E67" sqref="E1:I1048576"/>
    </sheetView>
  </sheetViews>
  <sheetFormatPr defaultRowHeight="15.75" x14ac:dyDescent="0.25"/>
  <cols>
    <col min="1" max="1" width="9.140625" style="1"/>
    <col min="2" max="2" width="62.42578125" style="2" customWidth="1"/>
    <col min="3" max="3" width="24.28515625" style="2" customWidth="1"/>
    <col min="4" max="4" width="62.7109375" style="2" customWidth="1"/>
    <col min="5" max="5" width="21.140625" style="2" hidden="1" customWidth="1"/>
    <col min="6" max="6" width="17.85546875" style="2" hidden="1" customWidth="1"/>
    <col min="7" max="7" width="24.5703125" style="2" hidden="1" customWidth="1"/>
    <col min="8" max="9" width="0" style="2" hidden="1" customWidth="1"/>
    <col min="10" max="22" width="9.140625" style="2"/>
    <col min="23" max="257" width="9.140625" style="3"/>
    <col min="258" max="258" width="62.42578125" style="3" customWidth="1"/>
    <col min="259" max="259" width="24.28515625" style="3" customWidth="1"/>
    <col min="260" max="260" width="62.7109375" style="3" customWidth="1"/>
    <col min="261" max="262" width="0" style="3" hidden="1" customWidth="1"/>
    <col min="263" max="513" width="9.140625" style="3"/>
    <col min="514" max="514" width="62.42578125" style="3" customWidth="1"/>
    <col min="515" max="515" width="24.28515625" style="3" customWidth="1"/>
    <col min="516" max="516" width="62.7109375" style="3" customWidth="1"/>
    <col min="517" max="518" width="0" style="3" hidden="1" customWidth="1"/>
    <col min="519" max="769" width="9.140625" style="3"/>
    <col min="770" max="770" width="62.42578125" style="3" customWidth="1"/>
    <col min="771" max="771" width="24.28515625" style="3" customWidth="1"/>
    <col min="772" max="772" width="62.7109375" style="3" customWidth="1"/>
    <col min="773" max="774" width="0" style="3" hidden="1" customWidth="1"/>
    <col min="775" max="1025" width="9.140625" style="3"/>
    <col min="1026" max="1026" width="62.42578125" style="3" customWidth="1"/>
    <col min="1027" max="1027" width="24.28515625" style="3" customWidth="1"/>
    <col min="1028" max="1028" width="62.7109375" style="3" customWidth="1"/>
    <col min="1029" max="1030" width="0" style="3" hidden="1" customWidth="1"/>
    <col min="1031" max="1281" width="9.140625" style="3"/>
    <col min="1282" max="1282" width="62.42578125" style="3" customWidth="1"/>
    <col min="1283" max="1283" width="24.28515625" style="3" customWidth="1"/>
    <col min="1284" max="1284" width="62.7109375" style="3" customWidth="1"/>
    <col min="1285" max="1286" width="0" style="3" hidden="1" customWidth="1"/>
    <col min="1287" max="1537" width="9.140625" style="3"/>
    <col min="1538" max="1538" width="62.42578125" style="3" customWidth="1"/>
    <col min="1539" max="1539" width="24.28515625" style="3" customWidth="1"/>
    <col min="1540" max="1540" width="62.7109375" style="3" customWidth="1"/>
    <col min="1541" max="1542" width="0" style="3" hidden="1" customWidth="1"/>
    <col min="1543" max="1793" width="9.140625" style="3"/>
    <col min="1794" max="1794" width="62.42578125" style="3" customWidth="1"/>
    <col min="1795" max="1795" width="24.28515625" style="3" customWidth="1"/>
    <col min="1796" max="1796" width="62.7109375" style="3" customWidth="1"/>
    <col min="1797" max="1798" width="0" style="3" hidden="1" customWidth="1"/>
    <col min="1799" max="2049" width="9.140625" style="3"/>
    <col min="2050" max="2050" width="62.42578125" style="3" customWidth="1"/>
    <col min="2051" max="2051" width="24.28515625" style="3" customWidth="1"/>
    <col min="2052" max="2052" width="62.7109375" style="3" customWidth="1"/>
    <col min="2053" max="2054" width="0" style="3" hidden="1" customWidth="1"/>
    <col min="2055" max="2305" width="9.140625" style="3"/>
    <col min="2306" max="2306" width="62.42578125" style="3" customWidth="1"/>
    <col min="2307" max="2307" width="24.28515625" style="3" customWidth="1"/>
    <col min="2308" max="2308" width="62.7109375" style="3" customWidth="1"/>
    <col min="2309" max="2310" width="0" style="3" hidden="1" customWidth="1"/>
    <col min="2311" max="2561" width="9.140625" style="3"/>
    <col min="2562" max="2562" width="62.42578125" style="3" customWidth="1"/>
    <col min="2563" max="2563" width="24.28515625" style="3" customWidth="1"/>
    <col min="2564" max="2564" width="62.7109375" style="3" customWidth="1"/>
    <col min="2565" max="2566" width="0" style="3" hidden="1" customWidth="1"/>
    <col min="2567" max="2817" width="9.140625" style="3"/>
    <col min="2818" max="2818" width="62.42578125" style="3" customWidth="1"/>
    <col min="2819" max="2819" width="24.28515625" style="3" customWidth="1"/>
    <col min="2820" max="2820" width="62.7109375" style="3" customWidth="1"/>
    <col min="2821" max="2822" width="0" style="3" hidden="1" customWidth="1"/>
    <col min="2823" max="3073" width="9.140625" style="3"/>
    <col min="3074" max="3074" width="62.42578125" style="3" customWidth="1"/>
    <col min="3075" max="3075" width="24.28515625" style="3" customWidth="1"/>
    <col min="3076" max="3076" width="62.7109375" style="3" customWidth="1"/>
    <col min="3077" max="3078" width="0" style="3" hidden="1" customWidth="1"/>
    <col min="3079" max="3329" width="9.140625" style="3"/>
    <col min="3330" max="3330" width="62.42578125" style="3" customWidth="1"/>
    <col min="3331" max="3331" width="24.28515625" style="3" customWidth="1"/>
    <col min="3332" max="3332" width="62.7109375" style="3" customWidth="1"/>
    <col min="3333" max="3334" width="0" style="3" hidden="1" customWidth="1"/>
    <col min="3335" max="3585" width="9.140625" style="3"/>
    <col min="3586" max="3586" width="62.42578125" style="3" customWidth="1"/>
    <col min="3587" max="3587" width="24.28515625" style="3" customWidth="1"/>
    <col min="3588" max="3588" width="62.7109375" style="3" customWidth="1"/>
    <col min="3589" max="3590" width="0" style="3" hidden="1" customWidth="1"/>
    <col min="3591" max="3841" width="9.140625" style="3"/>
    <col min="3842" max="3842" width="62.42578125" style="3" customWidth="1"/>
    <col min="3843" max="3843" width="24.28515625" style="3" customWidth="1"/>
    <col min="3844" max="3844" width="62.7109375" style="3" customWidth="1"/>
    <col min="3845" max="3846" width="0" style="3" hidden="1" customWidth="1"/>
    <col min="3847" max="4097" width="9.140625" style="3"/>
    <col min="4098" max="4098" width="62.42578125" style="3" customWidth="1"/>
    <col min="4099" max="4099" width="24.28515625" style="3" customWidth="1"/>
    <col min="4100" max="4100" width="62.7109375" style="3" customWidth="1"/>
    <col min="4101" max="4102" width="0" style="3" hidden="1" customWidth="1"/>
    <col min="4103" max="4353" width="9.140625" style="3"/>
    <col min="4354" max="4354" width="62.42578125" style="3" customWidth="1"/>
    <col min="4355" max="4355" width="24.28515625" style="3" customWidth="1"/>
    <col min="4356" max="4356" width="62.7109375" style="3" customWidth="1"/>
    <col min="4357" max="4358" width="0" style="3" hidden="1" customWidth="1"/>
    <col min="4359" max="4609" width="9.140625" style="3"/>
    <col min="4610" max="4610" width="62.42578125" style="3" customWidth="1"/>
    <col min="4611" max="4611" width="24.28515625" style="3" customWidth="1"/>
    <col min="4612" max="4612" width="62.7109375" style="3" customWidth="1"/>
    <col min="4613" max="4614" width="0" style="3" hidden="1" customWidth="1"/>
    <col min="4615" max="4865" width="9.140625" style="3"/>
    <col min="4866" max="4866" width="62.42578125" style="3" customWidth="1"/>
    <col min="4867" max="4867" width="24.28515625" style="3" customWidth="1"/>
    <col min="4868" max="4868" width="62.7109375" style="3" customWidth="1"/>
    <col min="4869" max="4870" width="0" style="3" hidden="1" customWidth="1"/>
    <col min="4871" max="5121" width="9.140625" style="3"/>
    <col min="5122" max="5122" width="62.42578125" style="3" customWidth="1"/>
    <col min="5123" max="5123" width="24.28515625" style="3" customWidth="1"/>
    <col min="5124" max="5124" width="62.7109375" style="3" customWidth="1"/>
    <col min="5125" max="5126" width="0" style="3" hidden="1" customWidth="1"/>
    <col min="5127" max="5377" width="9.140625" style="3"/>
    <col min="5378" max="5378" width="62.42578125" style="3" customWidth="1"/>
    <col min="5379" max="5379" width="24.28515625" style="3" customWidth="1"/>
    <col min="5380" max="5380" width="62.7109375" style="3" customWidth="1"/>
    <col min="5381" max="5382" width="0" style="3" hidden="1" customWidth="1"/>
    <col min="5383" max="5633" width="9.140625" style="3"/>
    <col min="5634" max="5634" width="62.42578125" style="3" customWidth="1"/>
    <col min="5635" max="5635" width="24.28515625" style="3" customWidth="1"/>
    <col min="5636" max="5636" width="62.7109375" style="3" customWidth="1"/>
    <col min="5637" max="5638" width="0" style="3" hidden="1" customWidth="1"/>
    <col min="5639" max="5889" width="9.140625" style="3"/>
    <col min="5890" max="5890" width="62.42578125" style="3" customWidth="1"/>
    <col min="5891" max="5891" width="24.28515625" style="3" customWidth="1"/>
    <col min="5892" max="5892" width="62.7109375" style="3" customWidth="1"/>
    <col min="5893" max="5894" width="0" style="3" hidden="1" customWidth="1"/>
    <col min="5895" max="6145" width="9.140625" style="3"/>
    <col min="6146" max="6146" width="62.42578125" style="3" customWidth="1"/>
    <col min="6147" max="6147" width="24.28515625" style="3" customWidth="1"/>
    <col min="6148" max="6148" width="62.7109375" style="3" customWidth="1"/>
    <col min="6149" max="6150" width="0" style="3" hidden="1" customWidth="1"/>
    <col min="6151" max="6401" width="9.140625" style="3"/>
    <col min="6402" max="6402" width="62.42578125" style="3" customWidth="1"/>
    <col min="6403" max="6403" width="24.28515625" style="3" customWidth="1"/>
    <col min="6404" max="6404" width="62.7109375" style="3" customWidth="1"/>
    <col min="6405" max="6406" width="0" style="3" hidden="1" customWidth="1"/>
    <col min="6407" max="6657" width="9.140625" style="3"/>
    <col min="6658" max="6658" width="62.42578125" style="3" customWidth="1"/>
    <col min="6659" max="6659" width="24.28515625" style="3" customWidth="1"/>
    <col min="6660" max="6660" width="62.7109375" style="3" customWidth="1"/>
    <col min="6661" max="6662" width="0" style="3" hidden="1" customWidth="1"/>
    <col min="6663" max="6913" width="9.140625" style="3"/>
    <col min="6914" max="6914" width="62.42578125" style="3" customWidth="1"/>
    <col min="6915" max="6915" width="24.28515625" style="3" customWidth="1"/>
    <col min="6916" max="6916" width="62.7109375" style="3" customWidth="1"/>
    <col min="6917" max="6918" width="0" style="3" hidden="1" customWidth="1"/>
    <col min="6919" max="7169" width="9.140625" style="3"/>
    <col min="7170" max="7170" width="62.42578125" style="3" customWidth="1"/>
    <col min="7171" max="7171" width="24.28515625" style="3" customWidth="1"/>
    <col min="7172" max="7172" width="62.7109375" style="3" customWidth="1"/>
    <col min="7173" max="7174" width="0" style="3" hidden="1" customWidth="1"/>
    <col min="7175" max="7425" width="9.140625" style="3"/>
    <col min="7426" max="7426" width="62.42578125" style="3" customWidth="1"/>
    <col min="7427" max="7427" width="24.28515625" style="3" customWidth="1"/>
    <col min="7428" max="7428" width="62.7109375" style="3" customWidth="1"/>
    <col min="7429" max="7430" width="0" style="3" hidden="1" customWidth="1"/>
    <col min="7431" max="7681" width="9.140625" style="3"/>
    <col min="7682" max="7682" width="62.42578125" style="3" customWidth="1"/>
    <col min="7683" max="7683" width="24.28515625" style="3" customWidth="1"/>
    <col min="7684" max="7684" width="62.7109375" style="3" customWidth="1"/>
    <col min="7685" max="7686" width="0" style="3" hidden="1" customWidth="1"/>
    <col min="7687" max="7937" width="9.140625" style="3"/>
    <col min="7938" max="7938" width="62.42578125" style="3" customWidth="1"/>
    <col min="7939" max="7939" width="24.28515625" style="3" customWidth="1"/>
    <col min="7940" max="7940" width="62.7109375" style="3" customWidth="1"/>
    <col min="7941" max="7942" width="0" style="3" hidden="1" customWidth="1"/>
    <col min="7943" max="8193" width="9.140625" style="3"/>
    <col min="8194" max="8194" width="62.42578125" style="3" customWidth="1"/>
    <col min="8195" max="8195" width="24.28515625" style="3" customWidth="1"/>
    <col min="8196" max="8196" width="62.7109375" style="3" customWidth="1"/>
    <col min="8197" max="8198" width="0" style="3" hidden="1" customWidth="1"/>
    <col min="8199" max="8449" width="9.140625" style="3"/>
    <col min="8450" max="8450" width="62.42578125" style="3" customWidth="1"/>
    <col min="8451" max="8451" width="24.28515625" style="3" customWidth="1"/>
    <col min="8452" max="8452" width="62.7109375" style="3" customWidth="1"/>
    <col min="8453" max="8454" width="0" style="3" hidden="1" customWidth="1"/>
    <col min="8455" max="8705" width="9.140625" style="3"/>
    <col min="8706" max="8706" width="62.42578125" style="3" customWidth="1"/>
    <col min="8707" max="8707" width="24.28515625" style="3" customWidth="1"/>
    <col min="8708" max="8708" width="62.7109375" style="3" customWidth="1"/>
    <col min="8709" max="8710" width="0" style="3" hidden="1" customWidth="1"/>
    <col min="8711" max="8961" width="9.140625" style="3"/>
    <col min="8962" max="8962" width="62.42578125" style="3" customWidth="1"/>
    <col min="8963" max="8963" width="24.28515625" style="3" customWidth="1"/>
    <col min="8964" max="8964" width="62.7109375" style="3" customWidth="1"/>
    <col min="8965" max="8966" width="0" style="3" hidden="1" customWidth="1"/>
    <col min="8967" max="9217" width="9.140625" style="3"/>
    <col min="9218" max="9218" width="62.42578125" style="3" customWidth="1"/>
    <col min="9219" max="9219" width="24.28515625" style="3" customWidth="1"/>
    <col min="9220" max="9220" width="62.7109375" style="3" customWidth="1"/>
    <col min="9221" max="9222" width="0" style="3" hidden="1" customWidth="1"/>
    <col min="9223" max="9473" width="9.140625" style="3"/>
    <col min="9474" max="9474" width="62.42578125" style="3" customWidth="1"/>
    <col min="9475" max="9475" width="24.28515625" style="3" customWidth="1"/>
    <col min="9476" max="9476" width="62.7109375" style="3" customWidth="1"/>
    <col min="9477" max="9478" width="0" style="3" hidden="1" customWidth="1"/>
    <col min="9479" max="9729" width="9.140625" style="3"/>
    <col min="9730" max="9730" width="62.42578125" style="3" customWidth="1"/>
    <col min="9731" max="9731" width="24.28515625" style="3" customWidth="1"/>
    <col min="9732" max="9732" width="62.7109375" style="3" customWidth="1"/>
    <col min="9733" max="9734" width="0" style="3" hidden="1" customWidth="1"/>
    <col min="9735" max="9985" width="9.140625" style="3"/>
    <col min="9986" max="9986" width="62.42578125" style="3" customWidth="1"/>
    <col min="9987" max="9987" width="24.28515625" style="3" customWidth="1"/>
    <col min="9988" max="9988" width="62.7109375" style="3" customWidth="1"/>
    <col min="9989" max="9990" width="0" style="3" hidden="1" customWidth="1"/>
    <col min="9991" max="10241" width="9.140625" style="3"/>
    <col min="10242" max="10242" width="62.42578125" style="3" customWidth="1"/>
    <col min="10243" max="10243" width="24.28515625" style="3" customWidth="1"/>
    <col min="10244" max="10244" width="62.7109375" style="3" customWidth="1"/>
    <col min="10245" max="10246" width="0" style="3" hidden="1" customWidth="1"/>
    <col min="10247" max="10497" width="9.140625" style="3"/>
    <col min="10498" max="10498" width="62.42578125" style="3" customWidth="1"/>
    <col min="10499" max="10499" width="24.28515625" style="3" customWidth="1"/>
    <col min="10500" max="10500" width="62.7109375" style="3" customWidth="1"/>
    <col min="10501" max="10502" width="0" style="3" hidden="1" customWidth="1"/>
    <col min="10503" max="10753" width="9.140625" style="3"/>
    <col min="10754" max="10754" width="62.42578125" style="3" customWidth="1"/>
    <col min="10755" max="10755" width="24.28515625" style="3" customWidth="1"/>
    <col min="10756" max="10756" width="62.7109375" style="3" customWidth="1"/>
    <col min="10757" max="10758" width="0" style="3" hidden="1" customWidth="1"/>
    <col min="10759" max="11009" width="9.140625" style="3"/>
    <col min="11010" max="11010" width="62.42578125" style="3" customWidth="1"/>
    <col min="11011" max="11011" width="24.28515625" style="3" customWidth="1"/>
    <col min="11012" max="11012" width="62.7109375" style="3" customWidth="1"/>
    <col min="11013" max="11014" width="0" style="3" hidden="1" customWidth="1"/>
    <col min="11015" max="11265" width="9.140625" style="3"/>
    <col min="11266" max="11266" width="62.42578125" style="3" customWidth="1"/>
    <col min="11267" max="11267" width="24.28515625" style="3" customWidth="1"/>
    <col min="11268" max="11268" width="62.7109375" style="3" customWidth="1"/>
    <col min="11269" max="11270" width="0" style="3" hidden="1" customWidth="1"/>
    <col min="11271" max="11521" width="9.140625" style="3"/>
    <col min="11522" max="11522" width="62.42578125" style="3" customWidth="1"/>
    <col min="11523" max="11523" width="24.28515625" style="3" customWidth="1"/>
    <col min="11524" max="11524" width="62.7109375" style="3" customWidth="1"/>
    <col min="11525" max="11526" width="0" style="3" hidden="1" customWidth="1"/>
    <col min="11527" max="11777" width="9.140625" style="3"/>
    <col min="11778" max="11778" width="62.42578125" style="3" customWidth="1"/>
    <col min="11779" max="11779" width="24.28515625" style="3" customWidth="1"/>
    <col min="11780" max="11780" width="62.7109375" style="3" customWidth="1"/>
    <col min="11781" max="11782" width="0" style="3" hidden="1" customWidth="1"/>
    <col min="11783" max="12033" width="9.140625" style="3"/>
    <col min="12034" max="12034" width="62.42578125" style="3" customWidth="1"/>
    <col min="12035" max="12035" width="24.28515625" style="3" customWidth="1"/>
    <col min="12036" max="12036" width="62.7109375" style="3" customWidth="1"/>
    <col min="12037" max="12038" width="0" style="3" hidden="1" customWidth="1"/>
    <col min="12039" max="12289" width="9.140625" style="3"/>
    <col min="12290" max="12290" width="62.42578125" style="3" customWidth="1"/>
    <col min="12291" max="12291" width="24.28515625" style="3" customWidth="1"/>
    <col min="12292" max="12292" width="62.7109375" style="3" customWidth="1"/>
    <col min="12293" max="12294" width="0" style="3" hidden="1" customWidth="1"/>
    <col min="12295" max="12545" width="9.140625" style="3"/>
    <col min="12546" max="12546" width="62.42578125" style="3" customWidth="1"/>
    <col min="12547" max="12547" width="24.28515625" style="3" customWidth="1"/>
    <col min="12548" max="12548" width="62.7109375" style="3" customWidth="1"/>
    <col min="12549" max="12550" width="0" style="3" hidden="1" customWidth="1"/>
    <col min="12551" max="12801" width="9.140625" style="3"/>
    <col min="12802" max="12802" width="62.42578125" style="3" customWidth="1"/>
    <col min="12803" max="12803" width="24.28515625" style="3" customWidth="1"/>
    <col min="12804" max="12804" width="62.7109375" style="3" customWidth="1"/>
    <col min="12805" max="12806" width="0" style="3" hidden="1" customWidth="1"/>
    <col min="12807" max="13057" width="9.140625" style="3"/>
    <col min="13058" max="13058" width="62.42578125" style="3" customWidth="1"/>
    <col min="13059" max="13059" width="24.28515625" style="3" customWidth="1"/>
    <col min="13060" max="13060" width="62.7109375" style="3" customWidth="1"/>
    <col min="13061" max="13062" width="0" style="3" hidden="1" customWidth="1"/>
    <col min="13063" max="13313" width="9.140625" style="3"/>
    <col min="13314" max="13314" width="62.42578125" style="3" customWidth="1"/>
    <col min="13315" max="13315" width="24.28515625" style="3" customWidth="1"/>
    <col min="13316" max="13316" width="62.7109375" style="3" customWidth="1"/>
    <col min="13317" max="13318" width="0" style="3" hidden="1" customWidth="1"/>
    <col min="13319" max="13569" width="9.140625" style="3"/>
    <col min="13570" max="13570" width="62.42578125" style="3" customWidth="1"/>
    <col min="13571" max="13571" width="24.28515625" style="3" customWidth="1"/>
    <col min="13572" max="13572" width="62.7109375" style="3" customWidth="1"/>
    <col min="13573" max="13574" width="0" style="3" hidden="1" customWidth="1"/>
    <col min="13575" max="13825" width="9.140625" style="3"/>
    <col min="13826" max="13826" width="62.42578125" style="3" customWidth="1"/>
    <col min="13827" max="13827" width="24.28515625" style="3" customWidth="1"/>
    <col min="13828" max="13828" width="62.7109375" style="3" customWidth="1"/>
    <col min="13829" max="13830" width="0" style="3" hidden="1" customWidth="1"/>
    <col min="13831" max="14081" width="9.140625" style="3"/>
    <col min="14082" max="14082" width="62.42578125" style="3" customWidth="1"/>
    <col min="14083" max="14083" width="24.28515625" style="3" customWidth="1"/>
    <col min="14084" max="14084" width="62.7109375" style="3" customWidth="1"/>
    <col min="14085" max="14086" width="0" style="3" hidden="1" customWidth="1"/>
    <col min="14087" max="14337" width="9.140625" style="3"/>
    <col min="14338" max="14338" width="62.42578125" style="3" customWidth="1"/>
    <col min="14339" max="14339" width="24.28515625" style="3" customWidth="1"/>
    <col min="14340" max="14340" width="62.7109375" style="3" customWidth="1"/>
    <col min="14341" max="14342" width="0" style="3" hidden="1" customWidth="1"/>
    <col min="14343" max="14593" width="9.140625" style="3"/>
    <col min="14594" max="14594" width="62.42578125" style="3" customWidth="1"/>
    <col min="14595" max="14595" width="24.28515625" style="3" customWidth="1"/>
    <col min="14596" max="14596" width="62.7109375" style="3" customWidth="1"/>
    <col min="14597" max="14598" width="0" style="3" hidden="1" customWidth="1"/>
    <col min="14599" max="14849" width="9.140625" style="3"/>
    <col min="14850" max="14850" width="62.42578125" style="3" customWidth="1"/>
    <col min="14851" max="14851" width="24.28515625" style="3" customWidth="1"/>
    <col min="14852" max="14852" width="62.7109375" style="3" customWidth="1"/>
    <col min="14853" max="14854" width="0" style="3" hidden="1" customWidth="1"/>
    <col min="14855" max="15105" width="9.140625" style="3"/>
    <col min="15106" max="15106" width="62.42578125" style="3" customWidth="1"/>
    <col min="15107" max="15107" width="24.28515625" style="3" customWidth="1"/>
    <col min="15108" max="15108" width="62.7109375" style="3" customWidth="1"/>
    <col min="15109" max="15110" width="0" style="3" hidden="1" customWidth="1"/>
    <col min="15111" max="15361" width="9.140625" style="3"/>
    <col min="15362" max="15362" width="62.42578125" style="3" customWidth="1"/>
    <col min="15363" max="15363" width="24.28515625" style="3" customWidth="1"/>
    <col min="15364" max="15364" width="62.7109375" style="3" customWidth="1"/>
    <col min="15365" max="15366" width="0" style="3" hidden="1" customWidth="1"/>
    <col min="15367" max="15617" width="9.140625" style="3"/>
    <col min="15618" max="15618" width="62.42578125" style="3" customWidth="1"/>
    <col min="15619" max="15619" width="24.28515625" style="3" customWidth="1"/>
    <col min="15620" max="15620" width="62.7109375" style="3" customWidth="1"/>
    <col min="15621" max="15622" width="0" style="3" hidden="1" customWidth="1"/>
    <col min="15623" max="15873" width="9.140625" style="3"/>
    <col min="15874" max="15874" width="62.42578125" style="3" customWidth="1"/>
    <col min="15875" max="15875" width="24.28515625" style="3" customWidth="1"/>
    <col min="15876" max="15876" width="62.7109375" style="3" customWidth="1"/>
    <col min="15877" max="15878" width="0" style="3" hidden="1" customWidth="1"/>
    <col min="15879" max="16129" width="9.140625" style="3"/>
    <col min="16130" max="16130" width="62.42578125" style="3" customWidth="1"/>
    <col min="16131" max="16131" width="24.28515625" style="3" customWidth="1"/>
    <col min="16132" max="16132" width="62.7109375" style="3" customWidth="1"/>
    <col min="16133" max="16134" width="0" style="3" hidden="1" customWidth="1"/>
    <col min="16135" max="16384" width="9.140625" style="3"/>
  </cols>
  <sheetData>
    <row r="1" spans="1:22" x14ac:dyDescent="0.25">
      <c r="E1" s="2" t="s">
        <v>0</v>
      </c>
    </row>
    <row r="2" spans="1:22" s="5" customFormat="1" ht="33.75" customHeight="1" x14ac:dyDescent="0.25">
      <c r="A2" s="44" t="s">
        <v>382</v>
      </c>
      <c r="B2" s="44"/>
      <c r="C2" s="44"/>
      <c r="D2" s="44"/>
      <c r="E2" s="2">
        <v>671.2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22" x14ac:dyDescent="0.25">
      <c r="A4" s="6" t="s">
        <v>1</v>
      </c>
      <c r="B4" s="7" t="s">
        <v>2</v>
      </c>
      <c r="C4" s="7" t="s">
        <v>3</v>
      </c>
      <c r="D4" s="7" t="s">
        <v>4</v>
      </c>
    </row>
    <row r="5" spans="1:22" x14ac:dyDescent="0.25">
      <c r="A5" s="6" t="s">
        <v>5</v>
      </c>
      <c r="B5" s="7" t="s">
        <v>6</v>
      </c>
      <c r="C5" s="7" t="s">
        <v>7</v>
      </c>
      <c r="D5" s="8" t="s">
        <v>375</v>
      </c>
    </row>
    <row r="6" spans="1:22" x14ac:dyDescent="0.25">
      <c r="A6" s="6" t="s">
        <v>8</v>
      </c>
      <c r="B6" s="7" t="s">
        <v>9</v>
      </c>
      <c r="C6" s="7" t="s">
        <v>7</v>
      </c>
      <c r="D6" s="8" t="s">
        <v>376</v>
      </c>
      <c r="F6" s="2">
        <v>4</v>
      </c>
    </row>
    <row r="7" spans="1:22" x14ac:dyDescent="0.25">
      <c r="A7" s="6" t="s">
        <v>10</v>
      </c>
      <c r="B7" s="7" t="s">
        <v>11</v>
      </c>
      <c r="C7" s="7" t="s">
        <v>7</v>
      </c>
      <c r="D7" s="8" t="s">
        <v>377</v>
      </c>
    </row>
    <row r="8" spans="1:22" ht="42.75" customHeight="1" x14ac:dyDescent="0.25">
      <c r="A8" s="45" t="s">
        <v>12</v>
      </c>
      <c r="B8" s="45"/>
      <c r="C8" s="45"/>
      <c r="D8" s="45"/>
    </row>
    <row r="9" spans="1:22" x14ac:dyDescent="0.25">
      <c r="A9" s="6" t="s">
        <v>13</v>
      </c>
      <c r="B9" s="7" t="s">
        <v>14</v>
      </c>
      <c r="C9" s="7" t="s">
        <v>15</v>
      </c>
      <c r="D9" s="40">
        <f>[1]Лист1!$D$23</f>
        <v>0</v>
      </c>
      <c r="E9" s="2" t="s">
        <v>378</v>
      </c>
    </row>
    <row r="10" spans="1:22" x14ac:dyDescent="0.25">
      <c r="A10" s="6" t="s">
        <v>16</v>
      </c>
      <c r="B10" s="7" t="s">
        <v>17</v>
      </c>
      <c r="C10" s="7" t="s">
        <v>15</v>
      </c>
      <c r="D10" s="40">
        <f>[1]Лист1!$D$24</f>
        <v>-18275.339409599939</v>
      </c>
      <c r="E10" s="2" t="s">
        <v>378</v>
      </c>
      <c r="F10" s="31"/>
    </row>
    <row r="11" spans="1:22" x14ac:dyDescent="0.25">
      <c r="A11" s="6" t="s">
        <v>18</v>
      </c>
      <c r="B11" s="7" t="s">
        <v>19</v>
      </c>
      <c r="C11" s="7" t="s">
        <v>15</v>
      </c>
      <c r="D11" s="40">
        <f>[1]Лист1!$D$25</f>
        <v>18838.53</v>
      </c>
      <c r="E11" s="2" t="s">
        <v>378</v>
      </c>
    </row>
    <row r="12" spans="1:22" ht="31.5" x14ac:dyDescent="0.25">
      <c r="A12" s="6" t="s">
        <v>20</v>
      </c>
      <c r="B12" s="7" t="s">
        <v>21</v>
      </c>
      <c r="C12" s="7" t="s">
        <v>15</v>
      </c>
      <c r="D12" s="40">
        <f>D13+D14+D15</f>
        <v>100437.82030080003</v>
      </c>
      <c r="E12" s="2" t="s">
        <v>379</v>
      </c>
    </row>
    <row r="13" spans="1:22" x14ac:dyDescent="0.25">
      <c r="A13" s="6" t="s">
        <v>22</v>
      </c>
      <c r="B13" s="9" t="s">
        <v>23</v>
      </c>
      <c r="C13" s="7" t="s">
        <v>15</v>
      </c>
      <c r="D13" s="40">
        <f>'[2]гук(2016)'!$HC$124</f>
        <v>52708.307721600024</v>
      </c>
      <c r="E13" s="2" t="s">
        <v>379</v>
      </c>
    </row>
    <row r="14" spans="1:22" x14ac:dyDescent="0.25">
      <c r="A14" s="6" t="s">
        <v>24</v>
      </c>
      <c r="B14" s="9" t="s">
        <v>25</v>
      </c>
      <c r="C14" s="7" t="s">
        <v>15</v>
      </c>
      <c r="D14" s="40">
        <f>'[2]гук(2016)'!$HC$123</f>
        <v>37859.650819200004</v>
      </c>
      <c r="E14" s="2" t="s">
        <v>379</v>
      </c>
    </row>
    <row r="15" spans="1:22" x14ac:dyDescent="0.25">
      <c r="A15" s="6" t="s">
        <v>26</v>
      </c>
      <c r="B15" s="9" t="s">
        <v>27</v>
      </c>
      <c r="C15" s="7" t="s">
        <v>15</v>
      </c>
      <c r="D15" s="40">
        <f>'[2]гук(2016)'!$HC$125</f>
        <v>9869.8617600000016</v>
      </c>
      <c r="E15" s="2" t="s">
        <v>379</v>
      </c>
    </row>
    <row r="16" spans="1:22" x14ac:dyDescent="0.25">
      <c r="A16" s="9" t="s">
        <v>28</v>
      </c>
      <c r="B16" s="9" t="s">
        <v>29</v>
      </c>
      <c r="C16" s="9" t="s">
        <v>15</v>
      </c>
      <c r="D16" s="32">
        <f>D17</f>
        <v>53384.050300800031</v>
      </c>
      <c r="E16" s="2" t="s">
        <v>378</v>
      </c>
    </row>
    <row r="17" spans="1:22" ht="31.5" x14ac:dyDescent="0.25">
      <c r="A17" s="9" t="s">
        <v>30</v>
      </c>
      <c r="B17" s="9" t="s">
        <v>31</v>
      </c>
      <c r="C17" s="9" t="s">
        <v>15</v>
      </c>
      <c r="D17" s="32">
        <f>D12-D25+D254+D270</f>
        <v>53384.050300800031</v>
      </c>
      <c r="E17" s="2" t="s">
        <v>378</v>
      </c>
    </row>
    <row r="18" spans="1:22" ht="31.5" x14ac:dyDescent="0.25">
      <c r="A18" s="9" t="s">
        <v>32</v>
      </c>
      <c r="B18" s="9" t="s">
        <v>33</v>
      </c>
      <c r="C18" s="9" t="s">
        <v>15</v>
      </c>
      <c r="D18" s="32">
        <v>0</v>
      </c>
      <c r="E18" s="2" t="s">
        <v>380</v>
      </c>
    </row>
    <row r="19" spans="1:22" x14ac:dyDescent="0.25">
      <c r="A19" s="9" t="s">
        <v>34</v>
      </c>
      <c r="B19" s="9" t="s">
        <v>35</v>
      </c>
      <c r="C19" s="9" t="s">
        <v>15</v>
      </c>
      <c r="D19" s="32">
        <v>0</v>
      </c>
      <c r="E19" s="2" t="s">
        <v>380</v>
      </c>
    </row>
    <row r="20" spans="1:22" x14ac:dyDescent="0.25">
      <c r="A20" s="9" t="s">
        <v>36</v>
      </c>
      <c r="B20" s="9" t="s">
        <v>37</v>
      </c>
      <c r="C20" s="9" t="s">
        <v>15</v>
      </c>
      <c r="D20" s="32">
        <v>0</v>
      </c>
      <c r="E20" s="2" t="s">
        <v>380</v>
      </c>
    </row>
    <row r="21" spans="1:22" x14ac:dyDescent="0.25">
      <c r="A21" s="9" t="s">
        <v>38</v>
      </c>
      <c r="B21" s="9" t="s">
        <v>39</v>
      </c>
      <c r="C21" s="9" t="s">
        <v>15</v>
      </c>
      <c r="D21" s="32">
        <v>0</v>
      </c>
      <c r="E21" s="2" t="s">
        <v>380</v>
      </c>
    </row>
    <row r="22" spans="1:22" x14ac:dyDescent="0.25">
      <c r="A22" s="9" t="s">
        <v>40</v>
      </c>
      <c r="B22" s="9" t="s">
        <v>41</v>
      </c>
      <c r="C22" s="9" t="s">
        <v>15</v>
      </c>
      <c r="D22" s="32">
        <f>D16+D10+D9</f>
        <v>35108.710891200091</v>
      </c>
      <c r="E22" s="2" t="s">
        <v>378</v>
      </c>
    </row>
    <row r="23" spans="1:22" x14ac:dyDescent="0.25">
      <c r="A23" s="9" t="s">
        <v>42</v>
      </c>
      <c r="B23" s="9" t="s">
        <v>43</v>
      </c>
      <c r="C23" s="9" t="s">
        <v>15</v>
      </c>
      <c r="D23" s="32">
        <f>'[3]2018 непоср.'!$I$46</f>
        <v>0</v>
      </c>
      <c r="E23" s="2" t="s">
        <v>378</v>
      </c>
    </row>
    <row r="24" spans="1:22" x14ac:dyDescent="0.25">
      <c r="A24" s="9" t="s">
        <v>44</v>
      </c>
      <c r="B24" s="9" t="s">
        <v>45</v>
      </c>
      <c r="C24" s="9" t="s">
        <v>15</v>
      </c>
      <c r="D24" s="32">
        <f>D22-D249</f>
        <v>-29227.262161599909</v>
      </c>
      <c r="E24" s="2" t="s">
        <v>378</v>
      </c>
    </row>
    <row r="25" spans="1:22" x14ac:dyDescent="0.25">
      <c r="A25" s="9" t="s">
        <v>46</v>
      </c>
      <c r="B25" s="9" t="s">
        <v>47</v>
      </c>
      <c r="C25" s="9" t="s">
        <v>15</v>
      </c>
      <c r="D25" s="32">
        <f>'[3]2018 непоср.'!$M$46</f>
        <v>25130.67</v>
      </c>
      <c r="E25" s="2" t="s">
        <v>378</v>
      </c>
    </row>
    <row r="26" spans="1:22" s="10" customFormat="1" ht="35.25" customHeight="1" x14ac:dyDescent="0.25">
      <c r="A26" s="46"/>
      <c r="B26" s="46"/>
      <c r="C26" s="46"/>
      <c r="D26" s="46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</row>
    <row r="27" spans="1:22" s="15" customFormat="1" ht="31.5" x14ac:dyDescent="0.25">
      <c r="A27" s="11" t="s">
        <v>48</v>
      </c>
      <c r="B27" s="12" t="s">
        <v>49</v>
      </c>
      <c r="C27" s="12" t="s">
        <v>7</v>
      </c>
      <c r="D27" s="12" t="s">
        <v>50</v>
      </c>
      <c r="E27" s="13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</row>
    <row r="28" spans="1:22" s="18" customFormat="1" x14ac:dyDescent="0.25">
      <c r="A28" s="16" t="s">
        <v>51</v>
      </c>
      <c r="B28" s="17" t="s">
        <v>52</v>
      </c>
      <c r="C28" s="17" t="s">
        <v>15</v>
      </c>
      <c r="D28" s="41">
        <f>E28</f>
        <v>7128.1440000000002</v>
      </c>
      <c r="E28" s="38">
        <f>'[3]2018 непоср.'!$U$46</f>
        <v>7128.1440000000002</v>
      </c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</row>
    <row r="29" spans="1:22" s="18" customFormat="1" ht="31.5" x14ac:dyDescent="0.25">
      <c r="A29" s="16" t="s">
        <v>53</v>
      </c>
      <c r="B29" s="17" t="s">
        <v>54</v>
      </c>
      <c r="C29" s="17" t="s">
        <v>7</v>
      </c>
      <c r="D29" s="17" t="s">
        <v>55</v>
      </c>
      <c r="E29" s="13" t="s">
        <v>378</v>
      </c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</row>
    <row r="30" spans="1:22" s="18" customFormat="1" x14ac:dyDescent="0.25">
      <c r="A30" s="16" t="s">
        <v>56</v>
      </c>
      <c r="B30" s="17" t="s">
        <v>57</v>
      </c>
      <c r="C30" s="17" t="s">
        <v>7</v>
      </c>
      <c r="D30" s="17" t="s">
        <v>58</v>
      </c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</row>
    <row r="31" spans="1:22" s="18" customFormat="1" x14ac:dyDescent="0.25">
      <c r="A31" s="16" t="s">
        <v>59</v>
      </c>
      <c r="B31" s="17" t="s">
        <v>3</v>
      </c>
      <c r="C31" s="17" t="s">
        <v>7</v>
      </c>
      <c r="D31" s="17" t="s">
        <v>60</v>
      </c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</row>
    <row r="32" spans="1:22" s="18" customFormat="1" x14ac:dyDescent="0.25">
      <c r="A32" s="16" t="s">
        <v>61</v>
      </c>
      <c r="B32" s="17" t="s">
        <v>62</v>
      </c>
      <c r="C32" s="17" t="s">
        <v>15</v>
      </c>
      <c r="D32" s="42">
        <f>E28/E2</f>
        <v>10.62</v>
      </c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</row>
    <row r="33" spans="1:22" s="21" customFormat="1" ht="31.5" x14ac:dyDescent="0.25">
      <c r="A33" s="36" t="s">
        <v>63</v>
      </c>
      <c r="B33" s="19" t="s">
        <v>49</v>
      </c>
      <c r="C33" s="19" t="s">
        <v>7</v>
      </c>
      <c r="D33" s="19" t="s">
        <v>64</v>
      </c>
      <c r="E33" s="37" t="s">
        <v>65</v>
      </c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</row>
    <row r="34" spans="1:22" s="10" customFormat="1" x14ac:dyDescent="0.25">
      <c r="A34" s="22" t="s">
        <v>66</v>
      </c>
      <c r="B34" s="8" t="s">
        <v>52</v>
      </c>
      <c r="C34" s="8" t="s">
        <v>15</v>
      </c>
      <c r="D34" s="43">
        <f>E35+E39+E43+E47+E51+E55</f>
        <v>0</v>
      </c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</row>
    <row r="35" spans="1:22" s="10" customFormat="1" ht="31.5" x14ac:dyDescent="0.25">
      <c r="A35" s="22" t="s">
        <v>67</v>
      </c>
      <c r="B35" s="8" t="s">
        <v>54</v>
      </c>
      <c r="C35" s="8" t="s">
        <v>7</v>
      </c>
      <c r="D35" s="8" t="s">
        <v>68</v>
      </c>
      <c r="E35" s="37">
        <v>0</v>
      </c>
      <c r="F35" s="33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</row>
    <row r="36" spans="1:22" s="10" customFormat="1" x14ac:dyDescent="0.25">
      <c r="A36" s="22" t="s">
        <v>69</v>
      </c>
      <c r="B36" s="8" t="s">
        <v>57</v>
      </c>
      <c r="C36" s="8" t="s">
        <v>7</v>
      </c>
      <c r="D36" s="8" t="s">
        <v>70</v>
      </c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</row>
    <row r="37" spans="1:22" s="10" customFormat="1" x14ac:dyDescent="0.25">
      <c r="A37" s="22" t="s">
        <v>71</v>
      </c>
      <c r="B37" s="8" t="s">
        <v>3</v>
      </c>
      <c r="C37" s="8" t="s">
        <v>7</v>
      </c>
      <c r="D37" s="8" t="s">
        <v>60</v>
      </c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</row>
    <row r="38" spans="1:22" s="10" customFormat="1" x14ac:dyDescent="0.25">
      <c r="A38" s="22" t="s">
        <v>72</v>
      </c>
      <c r="B38" s="8" t="s">
        <v>62</v>
      </c>
      <c r="C38" s="8" t="s">
        <v>15</v>
      </c>
      <c r="D38" s="23">
        <f>E35/E2</f>
        <v>0</v>
      </c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</row>
    <row r="39" spans="1:22" s="10" customFormat="1" ht="31.5" x14ac:dyDescent="0.25">
      <c r="A39" s="22" t="s">
        <v>73</v>
      </c>
      <c r="B39" s="8" t="s">
        <v>54</v>
      </c>
      <c r="C39" s="8" t="s">
        <v>7</v>
      </c>
      <c r="D39" s="8" t="s">
        <v>74</v>
      </c>
      <c r="E39" s="37">
        <v>0</v>
      </c>
      <c r="F39" s="33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</row>
    <row r="40" spans="1:22" s="10" customFormat="1" x14ac:dyDescent="0.25">
      <c r="A40" s="22" t="s">
        <v>75</v>
      </c>
      <c r="B40" s="8" t="s">
        <v>57</v>
      </c>
      <c r="C40" s="8" t="s">
        <v>7</v>
      </c>
      <c r="D40" s="8" t="s">
        <v>76</v>
      </c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</row>
    <row r="41" spans="1:22" s="10" customFormat="1" x14ac:dyDescent="0.25">
      <c r="A41" s="22" t="s">
        <v>77</v>
      </c>
      <c r="B41" s="8" t="s">
        <v>3</v>
      </c>
      <c r="C41" s="8" t="s">
        <v>7</v>
      </c>
      <c r="D41" s="8" t="s">
        <v>60</v>
      </c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</row>
    <row r="42" spans="1:22" s="10" customFormat="1" x14ac:dyDescent="0.25">
      <c r="A42" s="22" t="s">
        <v>78</v>
      </c>
      <c r="B42" s="8" t="s">
        <v>62</v>
      </c>
      <c r="C42" s="8" t="s">
        <v>15</v>
      </c>
      <c r="D42" s="23">
        <f>E39/E2</f>
        <v>0</v>
      </c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</row>
    <row r="43" spans="1:22" s="10" customFormat="1" ht="31.5" x14ac:dyDescent="0.25">
      <c r="A43" s="22" t="s">
        <v>79</v>
      </c>
      <c r="B43" s="8" t="s">
        <v>54</v>
      </c>
      <c r="C43" s="8" t="s">
        <v>7</v>
      </c>
      <c r="D43" s="8" t="s">
        <v>80</v>
      </c>
      <c r="E43" s="37">
        <v>0</v>
      </c>
      <c r="F43" s="33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</row>
    <row r="44" spans="1:22" s="10" customFormat="1" x14ac:dyDescent="0.25">
      <c r="A44" s="22" t="s">
        <v>81</v>
      </c>
      <c r="B44" s="8" t="s">
        <v>57</v>
      </c>
      <c r="C44" s="8" t="s">
        <v>7</v>
      </c>
      <c r="D44" s="8" t="s">
        <v>82</v>
      </c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</row>
    <row r="45" spans="1:22" s="10" customFormat="1" x14ac:dyDescent="0.25">
      <c r="A45" s="22" t="s">
        <v>83</v>
      </c>
      <c r="B45" s="8" t="s">
        <v>3</v>
      </c>
      <c r="C45" s="8" t="s">
        <v>7</v>
      </c>
      <c r="D45" s="8" t="s">
        <v>60</v>
      </c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</row>
    <row r="46" spans="1:22" s="10" customFormat="1" x14ac:dyDescent="0.25">
      <c r="A46" s="22" t="s">
        <v>84</v>
      </c>
      <c r="B46" s="8" t="s">
        <v>62</v>
      </c>
      <c r="C46" s="8" t="s">
        <v>15</v>
      </c>
      <c r="D46" s="43">
        <f>E43/E2</f>
        <v>0</v>
      </c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</row>
    <row r="47" spans="1:22" s="10" customFormat="1" ht="31.5" x14ac:dyDescent="0.25">
      <c r="A47" s="22" t="s">
        <v>85</v>
      </c>
      <c r="B47" s="8" t="s">
        <v>54</v>
      </c>
      <c r="C47" s="8" t="s">
        <v>7</v>
      </c>
      <c r="D47" s="8" t="s">
        <v>86</v>
      </c>
      <c r="E47" s="37">
        <v>0</v>
      </c>
      <c r="F47" s="33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</row>
    <row r="48" spans="1:22" s="10" customFormat="1" x14ac:dyDescent="0.25">
      <c r="A48" s="22" t="s">
        <v>87</v>
      </c>
      <c r="B48" s="8" t="s">
        <v>57</v>
      </c>
      <c r="C48" s="8" t="s">
        <v>7</v>
      </c>
      <c r="D48" s="8" t="s">
        <v>88</v>
      </c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</row>
    <row r="49" spans="1:22" s="10" customFormat="1" x14ac:dyDescent="0.25">
      <c r="A49" s="22" t="s">
        <v>89</v>
      </c>
      <c r="B49" s="8" t="s">
        <v>3</v>
      </c>
      <c r="C49" s="8" t="s">
        <v>7</v>
      </c>
      <c r="D49" s="8" t="s">
        <v>60</v>
      </c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</row>
    <row r="50" spans="1:22" s="10" customFormat="1" x14ac:dyDescent="0.25">
      <c r="A50" s="22" t="s">
        <v>90</v>
      </c>
      <c r="B50" s="8" t="s">
        <v>62</v>
      </c>
      <c r="C50" s="8" t="s">
        <v>15</v>
      </c>
      <c r="D50" s="23">
        <f>E47/E2</f>
        <v>0</v>
      </c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</row>
    <row r="51" spans="1:22" s="10" customFormat="1" ht="47.25" x14ac:dyDescent="0.25">
      <c r="A51" s="22" t="s">
        <v>91</v>
      </c>
      <c r="B51" s="8" t="s">
        <v>54</v>
      </c>
      <c r="C51" s="8" t="s">
        <v>7</v>
      </c>
      <c r="D51" s="23" t="s">
        <v>92</v>
      </c>
      <c r="E51" s="37">
        <v>0</v>
      </c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</row>
    <row r="52" spans="1:22" s="10" customFormat="1" x14ac:dyDescent="0.25">
      <c r="A52" s="22" t="s">
        <v>93</v>
      </c>
      <c r="B52" s="8" t="s">
        <v>57</v>
      </c>
      <c r="C52" s="8" t="s">
        <v>7</v>
      </c>
      <c r="D52" s="23" t="s">
        <v>94</v>
      </c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</row>
    <row r="53" spans="1:22" s="10" customFormat="1" x14ac:dyDescent="0.25">
      <c r="A53" s="22" t="s">
        <v>95</v>
      </c>
      <c r="B53" s="8" t="s">
        <v>3</v>
      </c>
      <c r="C53" s="8" t="s">
        <v>7</v>
      </c>
      <c r="D53" s="23" t="s">
        <v>60</v>
      </c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</row>
    <row r="54" spans="1:22" s="10" customFormat="1" x14ac:dyDescent="0.25">
      <c r="A54" s="22" t="s">
        <v>96</v>
      </c>
      <c r="B54" s="8" t="s">
        <v>62</v>
      </c>
      <c r="C54" s="8" t="s">
        <v>15</v>
      </c>
      <c r="D54" s="23">
        <f>E51/E2</f>
        <v>0</v>
      </c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</row>
    <row r="55" spans="1:22" s="10" customFormat="1" ht="31.5" x14ac:dyDescent="0.25">
      <c r="A55" s="22" t="s">
        <v>97</v>
      </c>
      <c r="B55" s="8" t="s">
        <v>54</v>
      </c>
      <c r="C55" s="8" t="s">
        <v>7</v>
      </c>
      <c r="D55" s="23" t="s">
        <v>98</v>
      </c>
      <c r="E55" s="37">
        <v>0</v>
      </c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</row>
    <row r="56" spans="1:22" s="10" customFormat="1" x14ac:dyDescent="0.25">
      <c r="A56" s="22" t="s">
        <v>99</v>
      </c>
      <c r="B56" s="8" t="s">
        <v>57</v>
      </c>
      <c r="C56" s="8" t="s">
        <v>7</v>
      </c>
      <c r="D56" s="23" t="s">
        <v>94</v>
      </c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</row>
    <row r="57" spans="1:22" s="10" customFormat="1" x14ac:dyDescent="0.25">
      <c r="A57" s="22" t="s">
        <v>100</v>
      </c>
      <c r="B57" s="8" t="s">
        <v>3</v>
      </c>
      <c r="C57" s="8" t="s">
        <v>7</v>
      </c>
      <c r="D57" s="23" t="s">
        <v>60</v>
      </c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</row>
    <row r="58" spans="1:22" s="10" customFormat="1" x14ac:dyDescent="0.25">
      <c r="A58" s="22" t="s">
        <v>101</v>
      </c>
      <c r="B58" s="8" t="s">
        <v>62</v>
      </c>
      <c r="C58" s="8" t="s">
        <v>15</v>
      </c>
      <c r="D58" s="23">
        <f>E55/E2</f>
        <v>0</v>
      </c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</row>
    <row r="59" spans="1:22" s="21" customFormat="1" ht="24.75" customHeight="1" x14ac:dyDescent="0.25">
      <c r="A59" s="36" t="s">
        <v>102</v>
      </c>
      <c r="B59" s="19" t="s">
        <v>49</v>
      </c>
      <c r="C59" s="19" t="s">
        <v>7</v>
      </c>
      <c r="D59" s="19" t="s">
        <v>103</v>
      </c>
      <c r="E59" s="37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</row>
    <row r="60" spans="1:22" s="10" customFormat="1" x14ac:dyDescent="0.25">
      <c r="A60" s="22" t="s">
        <v>104</v>
      </c>
      <c r="B60" s="8" t="s">
        <v>52</v>
      </c>
      <c r="C60" s="8" t="s">
        <v>15</v>
      </c>
      <c r="D60" s="8">
        <f>E60</f>
        <v>6282.4320000000007</v>
      </c>
      <c r="E60" s="33">
        <f>'[3]2018 непоср.'!$P$46</f>
        <v>6282.4320000000007</v>
      </c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</row>
    <row r="61" spans="1:22" s="10" customFormat="1" ht="31.5" x14ac:dyDescent="0.25">
      <c r="A61" s="22" t="s">
        <v>105</v>
      </c>
      <c r="B61" s="8" t="s">
        <v>54</v>
      </c>
      <c r="C61" s="8" t="s">
        <v>7</v>
      </c>
      <c r="D61" s="8" t="s">
        <v>106</v>
      </c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</row>
    <row r="62" spans="1:22" s="10" customFormat="1" x14ac:dyDescent="0.25">
      <c r="A62" s="22" t="s">
        <v>107</v>
      </c>
      <c r="B62" s="8" t="s">
        <v>57</v>
      </c>
      <c r="C62" s="8" t="s">
        <v>7</v>
      </c>
      <c r="D62" s="8" t="s">
        <v>108</v>
      </c>
      <c r="E62" s="37" t="s">
        <v>378</v>
      </c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</row>
    <row r="63" spans="1:22" s="10" customFormat="1" x14ac:dyDescent="0.25">
      <c r="A63" s="22" t="s">
        <v>109</v>
      </c>
      <c r="B63" s="8" t="s">
        <v>3</v>
      </c>
      <c r="C63" s="8" t="s">
        <v>7</v>
      </c>
      <c r="D63" s="8" t="s">
        <v>60</v>
      </c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</row>
    <row r="64" spans="1:22" s="10" customFormat="1" x14ac:dyDescent="0.25">
      <c r="A64" s="22" t="s">
        <v>110</v>
      </c>
      <c r="B64" s="8" t="s">
        <v>62</v>
      </c>
      <c r="C64" s="8" t="s">
        <v>15</v>
      </c>
      <c r="D64" s="24">
        <f>E60/E2</f>
        <v>9.3600000000000012</v>
      </c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</row>
    <row r="65" spans="1:22" s="21" customFormat="1" x14ac:dyDescent="0.25">
      <c r="A65" s="36" t="s">
        <v>112</v>
      </c>
      <c r="B65" s="19" t="s">
        <v>49</v>
      </c>
      <c r="C65" s="19" t="s">
        <v>7</v>
      </c>
      <c r="D65" s="19" t="s">
        <v>113</v>
      </c>
      <c r="E65" s="37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</row>
    <row r="66" spans="1:22" s="10" customFormat="1" x14ac:dyDescent="0.25">
      <c r="A66" s="22" t="s">
        <v>114</v>
      </c>
      <c r="B66" s="8" t="s">
        <v>52</v>
      </c>
      <c r="C66" s="8" t="s">
        <v>15</v>
      </c>
      <c r="D66" s="23">
        <f>E66</f>
        <v>9869.8617600000016</v>
      </c>
      <c r="E66" s="33">
        <f>'[2]гук(2016)'!$HC$101*12*'[2]гук(2016)'!$HC$4</f>
        <v>9869.8617600000016</v>
      </c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</row>
    <row r="67" spans="1:22" s="10" customFormat="1" ht="31.5" x14ac:dyDescent="0.25">
      <c r="A67" s="22" t="s">
        <v>115</v>
      </c>
      <c r="B67" s="8" t="s">
        <v>54</v>
      </c>
      <c r="C67" s="8" t="s">
        <v>7</v>
      </c>
      <c r="D67" s="8" t="s">
        <v>116</v>
      </c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</row>
    <row r="68" spans="1:22" s="10" customFormat="1" x14ac:dyDescent="0.25">
      <c r="A68" s="22" t="s">
        <v>117</v>
      </c>
      <c r="B68" s="8" t="s">
        <v>57</v>
      </c>
      <c r="C68" s="8" t="s">
        <v>7</v>
      </c>
      <c r="D68" s="8" t="s">
        <v>108</v>
      </c>
      <c r="E68" s="37" t="s">
        <v>378</v>
      </c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</row>
    <row r="69" spans="1:22" s="10" customFormat="1" x14ac:dyDescent="0.25">
      <c r="A69" s="22" t="s">
        <v>118</v>
      </c>
      <c r="B69" s="8" t="s">
        <v>3</v>
      </c>
      <c r="C69" s="8" t="s">
        <v>7</v>
      </c>
      <c r="D69" s="8" t="s">
        <v>60</v>
      </c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</row>
    <row r="70" spans="1:22" s="10" customFormat="1" x14ac:dyDescent="0.25">
      <c r="A70" s="22" t="s">
        <v>119</v>
      </c>
      <c r="B70" s="8" t="s">
        <v>62</v>
      </c>
      <c r="C70" s="8" t="s">
        <v>15</v>
      </c>
      <c r="D70" s="24">
        <f>E66/E2</f>
        <v>14.704800000000001</v>
      </c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</row>
    <row r="71" spans="1:22" s="21" customFormat="1" ht="31.5" x14ac:dyDescent="0.25">
      <c r="A71" s="36" t="s">
        <v>120</v>
      </c>
      <c r="B71" s="19" t="s">
        <v>49</v>
      </c>
      <c r="C71" s="19" t="s">
        <v>7</v>
      </c>
      <c r="D71" s="19" t="s">
        <v>121</v>
      </c>
      <c r="E71" s="37"/>
      <c r="F71" s="25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</row>
    <row r="72" spans="1:22" s="10" customFormat="1" x14ac:dyDescent="0.25">
      <c r="A72" s="22" t="s">
        <v>122</v>
      </c>
      <c r="B72" s="8" t="s">
        <v>52</v>
      </c>
      <c r="C72" s="8" t="s">
        <v>15</v>
      </c>
      <c r="D72" s="23">
        <f>E73</f>
        <v>3848.8177999999998</v>
      </c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</row>
    <row r="73" spans="1:22" s="10" customFormat="1" ht="31.5" x14ac:dyDescent="0.25">
      <c r="A73" s="22" t="s">
        <v>123</v>
      </c>
      <c r="B73" s="8" t="s">
        <v>54</v>
      </c>
      <c r="C73" s="8" t="s">
        <v>7</v>
      </c>
      <c r="D73" s="8" t="s">
        <v>121</v>
      </c>
      <c r="E73" s="39">
        <f>[4]Лист1!$D$163</f>
        <v>3848.8177999999998</v>
      </c>
      <c r="F73" s="33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</row>
    <row r="74" spans="1:22" s="10" customFormat="1" x14ac:dyDescent="0.25">
      <c r="A74" s="22" t="s">
        <v>124</v>
      </c>
      <c r="B74" s="8" t="s">
        <v>57</v>
      </c>
      <c r="C74" s="8" t="s">
        <v>7</v>
      </c>
      <c r="D74" s="8" t="s">
        <v>94</v>
      </c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</row>
    <row r="75" spans="1:22" s="10" customFormat="1" x14ac:dyDescent="0.25">
      <c r="A75" s="22" t="s">
        <v>125</v>
      </c>
      <c r="B75" s="8" t="s">
        <v>3</v>
      </c>
      <c r="C75" s="8" t="s">
        <v>7</v>
      </c>
      <c r="D75" s="8" t="s">
        <v>60</v>
      </c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</row>
    <row r="76" spans="1:22" s="10" customFormat="1" x14ac:dyDescent="0.25">
      <c r="A76" s="22" t="s">
        <v>126</v>
      </c>
      <c r="B76" s="8" t="s">
        <v>62</v>
      </c>
      <c r="C76" s="8" t="s">
        <v>15</v>
      </c>
      <c r="D76" s="24">
        <f>D72/E2</f>
        <v>5.7342339094159707</v>
      </c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</row>
    <row r="77" spans="1:22" s="21" customFormat="1" ht="31.5" x14ac:dyDescent="0.25">
      <c r="A77" s="36" t="s">
        <v>127</v>
      </c>
      <c r="B77" s="19" t="s">
        <v>49</v>
      </c>
      <c r="C77" s="19" t="s">
        <v>7</v>
      </c>
      <c r="D77" s="19" t="s">
        <v>128</v>
      </c>
      <c r="E77" s="33">
        <f>[5]дымивент!$B$160</f>
        <v>174.84</v>
      </c>
      <c r="F77" s="34">
        <v>11</v>
      </c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</row>
    <row r="78" spans="1:22" s="10" customFormat="1" x14ac:dyDescent="0.25">
      <c r="A78" s="22" t="s">
        <v>129</v>
      </c>
      <c r="B78" s="8" t="s">
        <v>52</v>
      </c>
      <c r="C78" s="8" t="s">
        <v>15</v>
      </c>
      <c r="D78" s="8">
        <f>E77</f>
        <v>174.84</v>
      </c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</row>
    <row r="79" spans="1:22" s="10" customFormat="1" ht="31.5" x14ac:dyDescent="0.25">
      <c r="A79" s="22" t="s">
        <v>130</v>
      </c>
      <c r="B79" s="8" t="s">
        <v>54</v>
      </c>
      <c r="C79" s="8" t="s">
        <v>7</v>
      </c>
      <c r="D79" s="8" t="s">
        <v>128</v>
      </c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</row>
    <row r="80" spans="1:22" s="10" customFormat="1" x14ac:dyDescent="0.25">
      <c r="A80" s="22" t="s">
        <v>131</v>
      </c>
      <c r="B80" s="8" t="s">
        <v>57</v>
      </c>
      <c r="C80" s="8" t="s">
        <v>7</v>
      </c>
      <c r="D80" s="8" t="s">
        <v>132</v>
      </c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</row>
    <row r="81" spans="1:22" s="10" customFormat="1" x14ac:dyDescent="0.25">
      <c r="A81" s="22" t="s">
        <v>133</v>
      </c>
      <c r="B81" s="8" t="s">
        <v>3</v>
      </c>
      <c r="C81" s="8" t="s">
        <v>7</v>
      </c>
      <c r="D81" s="8" t="s">
        <v>381</v>
      </c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</row>
    <row r="82" spans="1:22" s="10" customFormat="1" x14ac:dyDescent="0.25">
      <c r="A82" s="22" t="s">
        <v>134</v>
      </c>
      <c r="B82" s="8" t="s">
        <v>62</v>
      </c>
      <c r="C82" s="8" t="s">
        <v>15</v>
      </c>
      <c r="D82" s="24">
        <f>E77/F77</f>
        <v>15.894545454545455</v>
      </c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</row>
    <row r="83" spans="1:22" s="21" customFormat="1" x14ac:dyDescent="0.25">
      <c r="A83" s="36" t="s">
        <v>135</v>
      </c>
      <c r="B83" s="19" t="s">
        <v>49</v>
      </c>
      <c r="C83" s="19" t="s">
        <v>7</v>
      </c>
      <c r="D83" s="19" t="s">
        <v>136</v>
      </c>
      <c r="E83" s="37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</row>
    <row r="84" spans="1:22" s="10" customFormat="1" x14ac:dyDescent="0.25">
      <c r="A84" s="22" t="s">
        <v>137</v>
      </c>
      <c r="B84" s="8" t="s">
        <v>52</v>
      </c>
      <c r="C84" s="8" t="s">
        <v>15</v>
      </c>
      <c r="D84" s="23">
        <f>E85+E89</f>
        <v>11190.907999999999</v>
      </c>
      <c r="E84" s="37"/>
      <c r="F84" s="20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</row>
    <row r="85" spans="1:22" s="10" customFormat="1" ht="31.5" x14ac:dyDescent="0.25">
      <c r="A85" s="22" t="s">
        <v>138</v>
      </c>
      <c r="B85" s="8" t="s">
        <v>54</v>
      </c>
      <c r="C85" s="8" t="s">
        <v>7</v>
      </c>
      <c r="D85" s="8" t="s">
        <v>139</v>
      </c>
      <c r="E85" s="37">
        <f>'[3]2018 непоср.'!$V$46</f>
        <v>3579.5</v>
      </c>
      <c r="F85" s="20" t="s">
        <v>378</v>
      </c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</row>
    <row r="86" spans="1:22" s="10" customFormat="1" x14ac:dyDescent="0.25">
      <c r="A86" s="22" t="s">
        <v>140</v>
      </c>
      <c r="B86" s="8" t="s">
        <v>57</v>
      </c>
      <c r="C86" s="8" t="s">
        <v>7</v>
      </c>
      <c r="D86" s="8" t="s">
        <v>141</v>
      </c>
      <c r="E86" s="37"/>
      <c r="F86" s="20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</row>
    <row r="87" spans="1:22" s="10" customFormat="1" x14ac:dyDescent="0.25">
      <c r="A87" s="22" t="s">
        <v>142</v>
      </c>
      <c r="B87" s="8" t="s">
        <v>3</v>
      </c>
      <c r="C87" s="8" t="s">
        <v>7</v>
      </c>
      <c r="D87" s="8" t="s">
        <v>60</v>
      </c>
      <c r="E87" s="37"/>
      <c r="F87" s="20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</row>
    <row r="88" spans="1:22" s="10" customFormat="1" x14ac:dyDescent="0.25">
      <c r="A88" s="22" t="s">
        <v>143</v>
      </c>
      <c r="B88" s="8" t="s">
        <v>62</v>
      </c>
      <c r="C88" s="8" t="s">
        <v>15</v>
      </c>
      <c r="D88" s="24">
        <f>E85/E2</f>
        <v>5.3329856972586409</v>
      </c>
      <c r="E88" s="37"/>
      <c r="F88" s="20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</row>
    <row r="89" spans="1:22" s="10" customFormat="1" ht="31.5" x14ac:dyDescent="0.25">
      <c r="A89" s="22" t="s">
        <v>144</v>
      </c>
      <c r="B89" s="8" t="s">
        <v>54</v>
      </c>
      <c r="C89" s="8" t="s">
        <v>7</v>
      </c>
      <c r="D89" s="8" t="s">
        <v>145</v>
      </c>
      <c r="E89" s="33">
        <f>'[3]2018 непоср.'!$Z$46</f>
        <v>7611.4079999999994</v>
      </c>
      <c r="F89" s="20" t="s">
        <v>378</v>
      </c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</row>
    <row r="90" spans="1:22" s="10" customFormat="1" x14ac:dyDescent="0.25">
      <c r="A90" s="22" t="s">
        <v>146</v>
      </c>
      <c r="B90" s="8" t="s">
        <v>57</v>
      </c>
      <c r="C90" s="8" t="s">
        <v>7</v>
      </c>
      <c r="D90" s="8" t="s">
        <v>108</v>
      </c>
      <c r="E90" s="37"/>
      <c r="F90" s="20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</row>
    <row r="91" spans="1:22" s="10" customFormat="1" x14ac:dyDescent="0.25">
      <c r="A91" s="22" t="s">
        <v>147</v>
      </c>
      <c r="B91" s="8" t="s">
        <v>3</v>
      </c>
      <c r="C91" s="8" t="s">
        <v>7</v>
      </c>
      <c r="D91" s="8" t="s">
        <v>60</v>
      </c>
      <c r="E91" s="37"/>
      <c r="F91" s="20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</row>
    <row r="92" spans="1:22" s="10" customFormat="1" x14ac:dyDescent="0.25">
      <c r="A92" s="22" t="s">
        <v>148</v>
      </c>
      <c r="B92" s="8" t="s">
        <v>62</v>
      </c>
      <c r="C92" s="8" t="s">
        <v>15</v>
      </c>
      <c r="D92" s="24">
        <f>E89/E2</f>
        <v>11.339999999999998</v>
      </c>
      <c r="E92" s="37"/>
      <c r="F92" s="20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</row>
    <row r="93" spans="1:22" s="21" customFormat="1" ht="47.25" x14ac:dyDescent="0.25">
      <c r="A93" s="36" t="s">
        <v>149</v>
      </c>
      <c r="B93" s="19" t="s">
        <v>49</v>
      </c>
      <c r="C93" s="19" t="s">
        <v>7</v>
      </c>
      <c r="D93" s="19" t="s">
        <v>150</v>
      </c>
      <c r="E93" s="37"/>
      <c r="F93" s="8" t="s">
        <v>151</v>
      </c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</row>
    <row r="94" spans="1:22" s="10" customFormat="1" x14ac:dyDescent="0.25">
      <c r="A94" s="22" t="s">
        <v>152</v>
      </c>
      <c r="B94" s="8" t="s">
        <v>52</v>
      </c>
      <c r="C94" s="8" t="s">
        <v>15</v>
      </c>
      <c r="D94" s="8">
        <f>E95+E99</f>
        <v>88.56</v>
      </c>
      <c r="E94" s="37"/>
      <c r="F94" s="8">
        <v>164</v>
      </c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</row>
    <row r="95" spans="1:22" s="10" customFormat="1" ht="31.5" x14ac:dyDescent="0.25">
      <c r="A95" s="22" t="s">
        <v>153</v>
      </c>
      <c r="B95" s="8" t="s">
        <v>54</v>
      </c>
      <c r="C95" s="8" t="s">
        <v>7</v>
      </c>
      <c r="D95" s="8" t="s">
        <v>154</v>
      </c>
      <c r="E95" s="37">
        <v>0</v>
      </c>
      <c r="F95" s="48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</row>
    <row r="96" spans="1:22" s="10" customFormat="1" x14ac:dyDescent="0.25">
      <c r="A96" s="22" t="s">
        <v>155</v>
      </c>
      <c r="B96" s="8" t="s">
        <v>57</v>
      </c>
      <c r="C96" s="8" t="s">
        <v>7</v>
      </c>
      <c r="D96" s="8" t="s">
        <v>111</v>
      </c>
      <c r="E96" s="37"/>
      <c r="F96" s="48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</row>
    <row r="97" spans="1:22" s="10" customFormat="1" x14ac:dyDescent="0.25">
      <c r="A97" s="22" t="s">
        <v>156</v>
      </c>
      <c r="B97" s="8" t="s">
        <v>3</v>
      </c>
      <c r="C97" s="8" t="s">
        <v>7</v>
      </c>
      <c r="D97" s="8" t="s">
        <v>157</v>
      </c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</row>
    <row r="98" spans="1:22" s="10" customFormat="1" x14ac:dyDescent="0.25">
      <c r="A98" s="22" t="s">
        <v>158</v>
      </c>
      <c r="B98" s="8" t="s">
        <v>62</v>
      </c>
      <c r="C98" s="8" t="s">
        <v>15</v>
      </c>
      <c r="D98" s="24">
        <v>0</v>
      </c>
      <c r="E98" s="37"/>
      <c r="F98" s="8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</row>
    <row r="99" spans="1:22" s="10" customFormat="1" ht="31.5" x14ac:dyDescent="0.25">
      <c r="A99" s="22" t="s">
        <v>159</v>
      </c>
      <c r="B99" s="8" t="s">
        <v>54</v>
      </c>
      <c r="C99" s="8" t="s">
        <v>7</v>
      </c>
      <c r="D99" s="8" t="s">
        <v>160</v>
      </c>
      <c r="E99" s="33">
        <f>'[6]Выполненные работы 2018 г.'!$GW$143</f>
        <v>88.56</v>
      </c>
      <c r="F99" s="23">
        <v>164</v>
      </c>
      <c r="G99" s="37">
        <v>59.04</v>
      </c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</row>
    <row r="100" spans="1:22" s="10" customFormat="1" x14ac:dyDescent="0.25">
      <c r="A100" s="22" t="s">
        <v>161</v>
      </c>
      <c r="B100" s="8" t="s">
        <v>57</v>
      </c>
      <c r="C100" s="8" t="s">
        <v>7</v>
      </c>
      <c r="D100" s="8" t="s">
        <v>162</v>
      </c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</row>
    <row r="101" spans="1:22" s="10" customFormat="1" x14ac:dyDescent="0.25">
      <c r="A101" s="22" t="s">
        <v>163</v>
      </c>
      <c r="B101" s="8" t="s">
        <v>3</v>
      </c>
      <c r="C101" s="8" t="s">
        <v>7</v>
      </c>
      <c r="D101" s="8" t="s">
        <v>157</v>
      </c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</row>
    <row r="102" spans="1:22" s="10" customFormat="1" x14ac:dyDescent="0.25">
      <c r="A102" s="22" t="s">
        <v>164</v>
      </c>
      <c r="B102" s="8" t="s">
        <v>62</v>
      </c>
      <c r="C102" s="8" t="s">
        <v>15</v>
      </c>
      <c r="D102" s="24">
        <f>E99/F99</f>
        <v>0.54</v>
      </c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</row>
    <row r="103" spans="1:22" s="21" customFormat="1" ht="63" x14ac:dyDescent="0.25">
      <c r="A103" s="36" t="s">
        <v>165</v>
      </c>
      <c r="B103" s="19" t="s">
        <v>49</v>
      </c>
      <c r="C103" s="19" t="s">
        <v>7</v>
      </c>
      <c r="D103" s="19" t="s">
        <v>166</v>
      </c>
      <c r="E103" s="37"/>
      <c r="F103" s="37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</row>
    <row r="104" spans="1:22" s="10" customFormat="1" x14ac:dyDescent="0.25">
      <c r="A104" s="22" t="s">
        <v>167</v>
      </c>
      <c r="B104" s="8" t="s">
        <v>52</v>
      </c>
      <c r="C104" s="8" t="s">
        <v>15</v>
      </c>
      <c r="D104" s="23">
        <f>E105+E109+E113+E117+E121+E125+E129+E133+E137+E141+E145+E149+E157+E153</f>
        <v>312.31936000000002</v>
      </c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</row>
    <row r="105" spans="1:22" s="10" customFormat="1" ht="31.5" x14ac:dyDescent="0.25">
      <c r="A105" s="22" t="s">
        <v>168</v>
      </c>
      <c r="B105" s="8" t="s">
        <v>54</v>
      </c>
      <c r="C105" s="8" t="s">
        <v>7</v>
      </c>
      <c r="D105" s="8" t="s">
        <v>169</v>
      </c>
      <c r="E105" s="33">
        <f>'[7]Уборка ступеней и площадок '!$LM$87</f>
        <v>13.826720000000003</v>
      </c>
      <c r="F105" s="33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</row>
    <row r="106" spans="1:22" s="10" customFormat="1" x14ac:dyDescent="0.25">
      <c r="A106" s="22" t="s">
        <v>170</v>
      </c>
      <c r="B106" s="8" t="s">
        <v>57</v>
      </c>
      <c r="C106" s="8" t="s">
        <v>7</v>
      </c>
      <c r="D106" s="8" t="s">
        <v>141</v>
      </c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</row>
    <row r="107" spans="1:22" s="10" customFormat="1" x14ac:dyDescent="0.25">
      <c r="A107" s="22" t="s">
        <v>171</v>
      </c>
      <c r="B107" s="8" t="s">
        <v>3</v>
      </c>
      <c r="C107" s="8" t="s">
        <v>7</v>
      </c>
      <c r="D107" s="8" t="s">
        <v>60</v>
      </c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</row>
    <row r="108" spans="1:22" s="10" customFormat="1" x14ac:dyDescent="0.25">
      <c r="A108" s="22" t="s">
        <v>172</v>
      </c>
      <c r="B108" s="8" t="s">
        <v>62</v>
      </c>
      <c r="C108" s="8" t="s">
        <v>15</v>
      </c>
      <c r="D108" s="24">
        <f>E105/E2</f>
        <v>2.0600000000000004E-2</v>
      </c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</row>
    <row r="109" spans="1:22" s="10" customFormat="1" ht="31.5" x14ac:dyDescent="0.25">
      <c r="A109" s="22" t="s">
        <v>173</v>
      </c>
      <c r="B109" s="8" t="s">
        <v>54</v>
      </c>
      <c r="C109" s="8" t="s">
        <v>7</v>
      </c>
      <c r="D109" s="8" t="s">
        <v>174</v>
      </c>
      <c r="E109" s="33">
        <f>'[7]Сдвигание свежевыпавш.снега'!$AQ$87</f>
        <v>0</v>
      </c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</row>
    <row r="110" spans="1:22" s="10" customFormat="1" x14ac:dyDescent="0.25">
      <c r="A110" s="22" t="s">
        <v>175</v>
      </c>
      <c r="B110" s="8" t="s">
        <v>57</v>
      </c>
      <c r="C110" s="8" t="s">
        <v>7</v>
      </c>
      <c r="D110" s="8" t="s">
        <v>176</v>
      </c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</row>
    <row r="111" spans="1:22" s="10" customFormat="1" x14ac:dyDescent="0.25">
      <c r="A111" s="22" t="s">
        <v>177</v>
      </c>
      <c r="B111" s="8" t="s">
        <v>3</v>
      </c>
      <c r="C111" s="8" t="s">
        <v>7</v>
      </c>
      <c r="D111" s="8" t="s">
        <v>60</v>
      </c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</row>
    <row r="112" spans="1:22" s="10" customFormat="1" x14ac:dyDescent="0.25">
      <c r="A112" s="22" t="s">
        <v>178</v>
      </c>
      <c r="B112" s="8" t="s">
        <v>62</v>
      </c>
      <c r="C112" s="8" t="s">
        <v>15</v>
      </c>
      <c r="D112" s="24">
        <f>E109/E2</f>
        <v>0</v>
      </c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</row>
    <row r="113" spans="1:22" s="10" customFormat="1" ht="31.5" x14ac:dyDescent="0.25">
      <c r="A113" s="22" t="s">
        <v>179</v>
      </c>
      <c r="B113" s="8" t="s">
        <v>54</v>
      </c>
      <c r="C113" s="8" t="s">
        <v>7</v>
      </c>
      <c r="D113" s="8" t="s">
        <v>180</v>
      </c>
      <c r="E113" s="33">
        <f>'[7]Уборка контейнерных площадок'!$UY$87</f>
        <v>55.172640000000015</v>
      </c>
      <c r="F113" s="33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</row>
    <row r="114" spans="1:22" s="10" customFormat="1" x14ac:dyDescent="0.25">
      <c r="A114" s="22" t="s">
        <v>181</v>
      </c>
      <c r="B114" s="8" t="s">
        <v>57</v>
      </c>
      <c r="C114" s="8" t="s">
        <v>7</v>
      </c>
      <c r="D114" s="8" t="s">
        <v>182</v>
      </c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</row>
    <row r="115" spans="1:22" s="10" customFormat="1" x14ac:dyDescent="0.25">
      <c r="A115" s="22" t="s">
        <v>183</v>
      </c>
      <c r="B115" s="8" t="s">
        <v>3</v>
      </c>
      <c r="C115" s="8" t="s">
        <v>7</v>
      </c>
      <c r="D115" s="8" t="s">
        <v>60</v>
      </c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</row>
    <row r="116" spans="1:22" s="10" customFormat="1" x14ac:dyDescent="0.25">
      <c r="A116" s="22" t="s">
        <v>184</v>
      </c>
      <c r="B116" s="8" t="s">
        <v>62</v>
      </c>
      <c r="C116" s="8" t="s">
        <v>15</v>
      </c>
      <c r="D116" s="24">
        <f>E113/E2</f>
        <v>8.2200000000000023E-2</v>
      </c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</row>
    <row r="117" spans="1:22" s="10" customFormat="1" ht="31.5" x14ac:dyDescent="0.25">
      <c r="A117" s="22" t="s">
        <v>185</v>
      </c>
      <c r="B117" s="8" t="s">
        <v>54</v>
      </c>
      <c r="C117" s="8" t="s">
        <v>7</v>
      </c>
      <c r="D117" s="8" t="s">
        <v>186</v>
      </c>
      <c r="E117" s="33">
        <f>'[7]Уборка грунта'!$JU$93</f>
        <v>0</v>
      </c>
      <c r="F117" s="33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</row>
    <row r="118" spans="1:22" s="10" customFormat="1" x14ac:dyDescent="0.25">
      <c r="A118" s="22" t="s">
        <v>187</v>
      </c>
      <c r="B118" s="8" t="s">
        <v>57</v>
      </c>
      <c r="C118" s="8" t="s">
        <v>7</v>
      </c>
      <c r="D118" s="8" t="s">
        <v>82</v>
      </c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</row>
    <row r="119" spans="1:22" s="10" customFormat="1" x14ac:dyDescent="0.25">
      <c r="A119" s="22" t="s">
        <v>188</v>
      </c>
      <c r="B119" s="8" t="s">
        <v>3</v>
      </c>
      <c r="C119" s="8" t="s">
        <v>7</v>
      </c>
      <c r="D119" s="8" t="s">
        <v>60</v>
      </c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</row>
    <row r="120" spans="1:22" s="10" customFormat="1" x14ac:dyDescent="0.25">
      <c r="A120" s="22" t="s">
        <v>189</v>
      </c>
      <c r="B120" s="8" t="s">
        <v>62</v>
      </c>
      <c r="C120" s="8" t="s">
        <v>15</v>
      </c>
      <c r="D120" s="24">
        <f>E117/E2</f>
        <v>0</v>
      </c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</row>
    <row r="121" spans="1:22" s="10" customFormat="1" ht="47.25" x14ac:dyDescent="0.25">
      <c r="A121" s="22" t="s">
        <v>190</v>
      </c>
      <c r="B121" s="8" t="s">
        <v>54</v>
      </c>
      <c r="C121" s="8" t="s">
        <v>7</v>
      </c>
      <c r="D121" s="8" t="s">
        <v>191</v>
      </c>
      <c r="E121" s="33">
        <f>'[7]Убор.двор.тер. очис нанос снег '!$MY$93</f>
        <v>0</v>
      </c>
      <c r="F121" s="33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</row>
    <row r="122" spans="1:22" s="10" customFormat="1" x14ac:dyDescent="0.25">
      <c r="A122" s="22" t="s">
        <v>192</v>
      </c>
      <c r="B122" s="8" t="s">
        <v>57</v>
      </c>
      <c r="C122" s="8" t="s">
        <v>7</v>
      </c>
      <c r="D122" s="8" t="s">
        <v>193</v>
      </c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</row>
    <row r="123" spans="1:22" s="10" customFormat="1" x14ac:dyDescent="0.25">
      <c r="A123" s="22" t="s">
        <v>194</v>
      </c>
      <c r="B123" s="8" t="s">
        <v>3</v>
      </c>
      <c r="C123" s="8" t="s">
        <v>7</v>
      </c>
      <c r="D123" s="8" t="s">
        <v>60</v>
      </c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</row>
    <row r="124" spans="1:22" s="10" customFormat="1" x14ac:dyDescent="0.25">
      <c r="A124" s="22" t="s">
        <v>195</v>
      </c>
      <c r="B124" s="8" t="s">
        <v>62</v>
      </c>
      <c r="C124" s="8" t="s">
        <v>15</v>
      </c>
      <c r="D124" s="24">
        <f>E121/E2</f>
        <v>0</v>
      </c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</row>
    <row r="125" spans="1:22" s="10" customFormat="1" ht="31.5" x14ac:dyDescent="0.25">
      <c r="A125" s="22" t="s">
        <v>196</v>
      </c>
      <c r="B125" s="8" t="s">
        <v>54</v>
      </c>
      <c r="C125" s="8" t="s">
        <v>7</v>
      </c>
      <c r="D125" s="8" t="s">
        <v>197</v>
      </c>
      <c r="E125" s="33">
        <f>'[7]сбор и вывоз листвы'!$M$87</f>
        <v>0</v>
      </c>
      <c r="F125" s="33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</row>
    <row r="126" spans="1:22" s="10" customFormat="1" x14ac:dyDescent="0.25">
      <c r="A126" s="22" t="s">
        <v>198</v>
      </c>
      <c r="B126" s="8" t="s">
        <v>57</v>
      </c>
      <c r="C126" s="8" t="s">
        <v>7</v>
      </c>
      <c r="D126" s="8" t="s">
        <v>76</v>
      </c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</row>
    <row r="127" spans="1:22" s="10" customFormat="1" x14ac:dyDescent="0.25">
      <c r="A127" s="22" t="s">
        <v>199</v>
      </c>
      <c r="B127" s="8" t="s">
        <v>3</v>
      </c>
      <c r="C127" s="8" t="s">
        <v>7</v>
      </c>
      <c r="D127" s="8" t="s">
        <v>60</v>
      </c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</row>
    <row r="128" spans="1:22" s="10" customFormat="1" x14ac:dyDescent="0.25">
      <c r="A128" s="22" t="s">
        <v>200</v>
      </c>
      <c r="B128" s="8" t="s">
        <v>62</v>
      </c>
      <c r="C128" s="8" t="s">
        <v>15</v>
      </c>
      <c r="D128" s="24">
        <f>E125/E2</f>
        <v>0</v>
      </c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</row>
    <row r="129" spans="1:22" s="10" customFormat="1" ht="31.5" x14ac:dyDescent="0.25">
      <c r="A129" s="22" t="s">
        <v>201</v>
      </c>
      <c r="B129" s="8" t="s">
        <v>54</v>
      </c>
      <c r="C129" s="8" t="s">
        <v>7</v>
      </c>
      <c r="D129" s="8" t="s">
        <v>202</v>
      </c>
      <c r="E129" s="33">
        <f>'[7]Посыпка пескосоляной смесью'!$BB$87</f>
        <v>0</v>
      </c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</row>
    <row r="130" spans="1:22" s="10" customFormat="1" x14ac:dyDescent="0.25">
      <c r="A130" s="22" t="s">
        <v>203</v>
      </c>
      <c r="B130" s="8" t="s">
        <v>57</v>
      </c>
      <c r="C130" s="8" t="s">
        <v>7</v>
      </c>
      <c r="D130" s="8" t="s">
        <v>111</v>
      </c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</row>
    <row r="131" spans="1:22" s="10" customFormat="1" x14ac:dyDescent="0.25">
      <c r="A131" s="22" t="s">
        <v>204</v>
      </c>
      <c r="B131" s="8" t="s">
        <v>3</v>
      </c>
      <c r="C131" s="8" t="s">
        <v>7</v>
      </c>
      <c r="D131" s="8" t="s">
        <v>60</v>
      </c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</row>
    <row r="132" spans="1:22" s="10" customFormat="1" x14ac:dyDescent="0.25">
      <c r="A132" s="22" t="s">
        <v>205</v>
      </c>
      <c r="B132" s="8" t="s">
        <v>62</v>
      </c>
      <c r="C132" s="8" t="s">
        <v>15</v>
      </c>
      <c r="D132" s="24">
        <f>E129/E2</f>
        <v>0</v>
      </c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</row>
    <row r="133" spans="1:22" s="10" customFormat="1" ht="31.5" x14ac:dyDescent="0.25">
      <c r="A133" s="22" t="s">
        <v>206</v>
      </c>
      <c r="B133" s="8" t="s">
        <v>54</v>
      </c>
      <c r="C133" s="8" t="s">
        <v>7</v>
      </c>
      <c r="D133" s="8" t="s">
        <v>207</v>
      </c>
      <c r="E133" s="33">
        <f>'[7]Ликвид налед'!$X$87</f>
        <v>0</v>
      </c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</row>
    <row r="134" spans="1:22" s="10" customFormat="1" x14ac:dyDescent="0.25">
      <c r="A134" s="22" t="s">
        <v>208</v>
      </c>
      <c r="B134" s="8" t="s">
        <v>57</v>
      </c>
      <c r="C134" s="8" t="s">
        <v>7</v>
      </c>
      <c r="D134" s="8" t="s">
        <v>82</v>
      </c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</row>
    <row r="135" spans="1:22" s="10" customFormat="1" x14ac:dyDescent="0.25">
      <c r="A135" s="22" t="s">
        <v>209</v>
      </c>
      <c r="B135" s="8" t="s">
        <v>3</v>
      </c>
      <c r="C135" s="8" t="s">
        <v>7</v>
      </c>
      <c r="D135" s="8" t="s">
        <v>60</v>
      </c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</row>
    <row r="136" spans="1:22" s="10" customFormat="1" x14ac:dyDescent="0.25">
      <c r="A136" s="22" t="s">
        <v>210</v>
      </c>
      <c r="B136" s="8" t="s">
        <v>62</v>
      </c>
      <c r="C136" s="8" t="s">
        <v>15</v>
      </c>
      <c r="D136" s="24">
        <f>E133/E2</f>
        <v>0</v>
      </c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</row>
    <row r="137" spans="1:22" s="10" customFormat="1" ht="31.5" x14ac:dyDescent="0.25">
      <c r="A137" s="22" t="s">
        <v>211</v>
      </c>
      <c r="B137" s="8" t="s">
        <v>54</v>
      </c>
      <c r="C137" s="8" t="s">
        <v>7</v>
      </c>
      <c r="D137" s="8" t="s">
        <v>212</v>
      </c>
      <c r="E137" s="33">
        <f>'[7]покос травы'!$M$87</f>
        <v>0</v>
      </c>
      <c r="F137" s="33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</row>
    <row r="138" spans="1:22" s="10" customFormat="1" x14ac:dyDescent="0.25">
      <c r="A138" s="22" t="s">
        <v>213</v>
      </c>
      <c r="B138" s="8" t="s">
        <v>57</v>
      </c>
      <c r="C138" s="8" t="s">
        <v>7</v>
      </c>
      <c r="D138" s="8" t="s">
        <v>76</v>
      </c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</row>
    <row r="139" spans="1:22" s="10" customFormat="1" x14ac:dyDescent="0.25">
      <c r="A139" s="22" t="s">
        <v>214</v>
      </c>
      <c r="B139" s="8" t="s">
        <v>3</v>
      </c>
      <c r="C139" s="8" t="s">
        <v>7</v>
      </c>
      <c r="D139" s="8" t="s">
        <v>60</v>
      </c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</row>
    <row r="140" spans="1:22" s="10" customFormat="1" x14ac:dyDescent="0.25">
      <c r="A140" s="22" t="s">
        <v>215</v>
      </c>
      <c r="B140" s="8" t="s">
        <v>62</v>
      </c>
      <c r="C140" s="8" t="s">
        <v>15</v>
      </c>
      <c r="D140" s="24">
        <f>E137/E2</f>
        <v>0</v>
      </c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</row>
    <row r="141" spans="1:22" s="10" customFormat="1" ht="31.5" x14ac:dyDescent="0.25">
      <c r="A141" s="22" t="s">
        <v>216</v>
      </c>
      <c r="B141" s="8" t="s">
        <v>54</v>
      </c>
      <c r="C141" s="8" t="s">
        <v>7</v>
      </c>
      <c r="D141" s="24" t="s">
        <v>217</v>
      </c>
      <c r="E141" s="37">
        <v>0</v>
      </c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</row>
    <row r="142" spans="1:22" s="10" customFormat="1" x14ac:dyDescent="0.25">
      <c r="A142" s="22" t="s">
        <v>218</v>
      </c>
      <c r="B142" s="8" t="s">
        <v>57</v>
      </c>
      <c r="C142" s="8" t="s">
        <v>7</v>
      </c>
      <c r="D142" s="24" t="s">
        <v>82</v>
      </c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</row>
    <row r="143" spans="1:22" s="10" customFormat="1" x14ac:dyDescent="0.25">
      <c r="A143" s="22" t="s">
        <v>219</v>
      </c>
      <c r="B143" s="8" t="s">
        <v>3</v>
      </c>
      <c r="C143" s="8" t="s">
        <v>7</v>
      </c>
      <c r="D143" s="24" t="s">
        <v>60</v>
      </c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</row>
    <row r="144" spans="1:22" s="10" customFormat="1" x14ac:dyDescent="0.25">
      <c r="A144" s="22" t="s">
        <v>220</v>
      </c>
      <c r="B144" s="8" t="s">
        <v>62</v>
      </c>
      <c r="C144" s="8" t="s">
        <v>15</v>
      </c>
      <c r="D144" s="24">
        <f>E141/E2</f>
        <v>0</v>
      </c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</row>
    <row r="145" spans="1:22" s="10" customFormat="1" ht="31.5" x14ac:dyDescent="0.25">
      <c r="A145" s="22" t="s">
        <v>221</v>
      </c>
      <c r="B145" s="8" t="s">
        <v>54</v>
      </c>
      <c r="C145" s="8" t="s">
        <v>7</v>
      </c>
      <c r="D145" s="24" t="s">
        <v>222</v>
      </c>
      <c r="E145" s="37">
        <v>0</v>
      </c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</row>
    <row r="146" spans="1:22" s="10" customFormat="1" x14ac:dyDescent="0.25">
      <c r="A146" s="22" t="s">
        <v>223</v>
      </c>
      <c r="B146" s="8" t="s">
        <v>57</v>
      </c>
      <c r="C146" s="8" t="s">
        <v>7</v>
      </c>
      <c r="D146" s="24" t="s">
        <v>111</v>
      </c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</row>
    <row r="147" spans="1:22" s="10" customFormat="1" x14ac:dyDescent="0.25">
      <c r="A147" s="22" t="s">
        <v>224</v>
      </c>
      <c r="B147" s="8" t="s">
        <v>3</v>
      </c>
      <c r="C147" s="8" t="s">
        <v>7</v>
      </c>
      <c r="D147" s="24" t="s">
        <v>60</v>
      </c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</row>
    <row r="148" spans="1:22" s="10" customFormat="1" x14ac:dyDescent="0.25">
      <c r="A148" s="22" t="s">
        <v>225</v>
      </c>
      <c r="B148" s="8" t="s">
        <v>62</v>
      </c>
      <c r="C148" s="8" t="s">
        <v>15</v>
      </c>
      <c r="D148" s="24">
        <f>E145/E2</f>
        <v>0</v>
      </c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</row>
    <row r="149" spans="1:22" s="10" customFormat="1" ht="31.5" x14ac:dyDescent="0.25">
      <c r="A149" s="22" t="s">
        <v>226</v>
      </c>
      <c r="B149" s="8" t="s">
        <v>54</v>
      </c>
      <c r="C149" s="8" t="s">
        <v>7</v>
      </c>
      <c r="D149" s="24" t="s">
        <v>227</v>
      </c>
      <c r="E149" s="37">
        <v>0</v>
      </c>
      <c r="F149" s="33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</row>
    <row r="150" spans="1:22" s="10" customFormat="1" x14ac:dyDescent="0.25">
      <c r="A150" s="22" t="s">
        <v>228</v>
      </c>
      <c r="B150" s="8" t="s">
        <v>57</v>
      </c>
      <c r="C150" s="8" t="s">
        <v>7</v>
      </c>
      <c r="D150" s="24" t="s">
        <v>111</v>
      </c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</row>
    <row r="151" spans="1:22" s="10" customFormat="1" x14ac:dyDescent="0.25">
      <c r="A151" s="22" t="s">
        <v>229</v>
      </c>
      <c r="B151" s="8" t="s">
        <v>3</v>
      </c>
      <c r="C151" s="8" t="s">
        <v>7</v>
      </c>
      <c r="D151" s="24" t="s">
        <v>60</v>
      </c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</row>
    <row r="152" spans="1:22" s="10" customFormat="1" x14ac:dyDescent="0.25">
      <c r="A152" s="22" t="s">
        <v>230</v>
      </c>
      <c r="B152" s="8" t="s">
        <v>62</v>
      </c>
      <c r="C152" s="8" t="s">
        <v>15</v>
      </c>
      <c r="D152" s="24">
        <f>E149/E2</f>
        <v>0</v>
      </c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</row>
    <row r="153" spans="1:22" s="10" customFormat="1" ht="31.5" x14ac:dyDescent="0.25">
      <c r="A153" s="22"/>
      <c r="B153" s="8" t="s">
        <v>54</v>
      </c>
      <c r="C153" s="8" t="s">
        <v>7</v>
      </c>
      <c r="D153" s="24" t="s">
        <v>373</v>
      </c>
      <c r="E153" s="37">
        <f>'[3]2018 непоср.'!$W$46</f>
        <v>243.32</v>
      </c>
      <c r="F153" s="26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</row>
    <row r="154" spans="1:22" s="10" customFormat="1" x14ac:dyDescent="0.25">
      <c r="A154" s="22"/>
      <c r="B154" s="8" t="s">
        <v>57</v>
      </c>
      <c r="C154" s="8" t="s">
        <v>7</v>
      </c>
      <c r="D154" s="24" t="s">
        <v>111</v>
      </c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</row>
    <row r="155" spans="1:22" s="10" customFormat="1" x14ac:dyDescent="0.25">
      <c r="A155" s="22"/>
      <c r="B155" s="8" t="s">
        <v>3</v>
      </c>
      <c r="C155" s="8" t="s">
        <v>7</v>
      </c>
      <c r="D155" s="24" t="s">
        <v>60</v>
      </c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</row>
    <row r="156" spans="1:22" s="10" customFormat="1" x14ac:dyDescent="0.25">
      <c r="A156" s="22"/>
      <c r="B156" s="8" t="s">
        <v>62</v>
      </c>
      <c r="C156" s="8" t="s">
        <v>15</v>
      </c>
      <c r="D156" s="24">
        <f>E153/E2</f>
        <v>0.36251489868891534</v>
      </c>
      <c r="E156" s="37"/>
      <c r="F156" s="26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</row>
    <row r="157" spans="1:22" s="10" customFormat="1" ht="31.5" x14ac:dyDescent="0.25">
      <c r="A157" s="22" t="s">
        <v>231</v>
      </c>
      <c r="B157" s="8" t="s">
        <v>54</v>
      </c>
      <c r="C157" s="8" t="s">
        <v>7</v>
      </c>
      <c r="D157" s="8" t="s">
        <v>232</v>
      </c>
      <c r="E157" s="33"/>
      <c r="F157" s="35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</row>
    <row r="158" spans="1:22" s="10" customFormat="1" x14ac:dyDescent="0.25">
      <c r="A158" s="22" t="s">
        <v>233</v>
      </c>
      <c r="B158" s="8" t="s">
        <v>57</v>
      </c>
      <c r="C158" s="8" t="s">
        <v>7</v>
      </c>
      <c r="D158" s="8" t="s">
        <v>111</v>
      </c>
      <c r="E158" s="37"/>
      <c r="F158" s="26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</row>
    <row r="159" spans="1:22" s="10" customFormat="1" x14ac:dyDescent="0.25">
      <c r="A159" s="22" t="s">
        <v>234</v>
      </c>
      <c r="B159" s="8" t="s">
        <v>3</v>
      </c>
      <c r="C159" s="8" t="s">
        <v>7</v>
      </c>
      <c r="D159" s="8" t="s">
        <v>60</v>
      </c>
      <c r="E159" s="37"/>
      <c r="F159" s="26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</row>
    <row r="160" spans="1:22" s="10" customFormat="1" x14ac:dyDescent="0.25">
      <c r="A160" s="22" t="s">
        <v>235</v>
      </c>
      <c r="B160" s="8" t="s">
        <v>62</v>
      </c>
      <c r="C160" s="8" t="s">
        <v>15</v>
      </c>
      <c r="D160" s="24">
        <f>E157/E2</f>
        <v>0</v>
      </c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</row>
    <row r="161" spans="1:22" s="10" customFormat="1" ht="47.25" x14ac:dyDescent="0.25">
      <c r="A161" s="36" t="s">
        <v>236</v>
      </c>
      <c r="B161" s="19" t="s">
        <v>49</v>
      </c>
      <c r="C161" s="19" t="s">
        <v>7</v>
      </c>
      <c r="D161" s="19" t="s">
        <v>237</v>
      </c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</row>
    <row r="162" spans="1:22" s="10" customFormat="1" x14ac:dyDescent="0.25">
      <c r="A162" s="22" t="s">
        <v>238</v>
      </c>
      <c r="B162" s="8" t="s">
        <v>52</v>
      </c>
      <c r="C162" s="8" t="s">
        <v>15</v>
      </c>
      <c r="D162" s="23">
        <f>E163+E167+E171+E175+E179+E183+E187+E191+E195+E199+E203</f>
        <v>22202.0201328</v>
      </c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</row>
    <row r="163" spans="1:22" s="10" customFormat="1" ht="31.5" x14ac:dyDescent="0.25">
      <c r="A163" s="22" t="s">
        <v>239</v>
      </c>
      <c r="B163" s="8" t="s">
        <v>54</v>
      </c>
      <c r="C163" s="8" t="s">
        <v>7</v>
      </c>
      <c r="D163" s="8" t="s">
        <v>240</v>
      </c>
      <c r="E163" s="33">
        <f>('[2]гук(2016)'!$HC$39+'[2]гук(2016)'!$HC$43)*12*'[2]гук(2016)'!$HC$4</f>
        <v>3743.9831328000005</v>
      </c>
      <c r="F163" s="33">
        <v>1</v>
      </c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</row>
    <row r="164" spans="1:22" s="10" customFormat="1" x14ac:dyDescent="0.25">
      <c r="A164" s="22" t="s">
        <v>241</v>
      </c>
      <c r="B164" s="8" t="s">
        <v>57</v>
      </c>
      <c r="C164" s="8" t="s">
        <v>7</v>
      </c>
      <c r="D164" s="8" t="s">
        <v>242</v>
      </c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</row>
    <row r="165" spans="1:22" s="10" customFormat="1" x14ac:dyDescent="0.25">
      <c r="A165" s="22" t="s">
        <v>243</v>
      </c>
      <c r="B165" s="8" t="s">
        <v>3</v>
      </c>
      <c r="C165" s="8" t="s">
        <v>7</v>
      </c>
      <c r="D165" s="8" t="s">
        <v>381</v>
      </c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</row>
    <row r="166" spans="1:22" s="10" customFormat="1" x14ac:dyDescent="0.25">
      <c r="A166" s="22" t="s">
        <v>244</v>
      </c>
      <c r="B166" s="8" t="s">
        <v>62</v>
      </c>
      <c r="C166" s="8" t="s">
        <v>15</v>
      </c>
      <c r="D166" s="43">
        <f>E163/F163</f>
        <v>3743.9831328000005</v>
      </c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</row>
    <row r="167" spans="1:22" s="10" customFormat="1" ht="31.5" x14ac:dyDescent="0.25">
      <c r="A167" s="22" t="s">
        <v>239</v>
      </c>
      <c r="B167" s="8" t="s">
        <v>54</v>
      </c>
      <c r="C167" s="8" t="s">
        <v>7</v>
      </c>
      <c r="D167" s="8" t="s">
        <v>374</v>
      </c>
      <c r="E167" s="37">
        <v>1973.7270000000001</v>
      </c>
      <c r="F167" s="33">
        <v>1</v>
      </c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</row>
    <row r="168" spans="1:22" s="10" customFormat="1" x14ac:dyDescent="0.25">
      <c r="A168" s="22" t="s">
        <v>241</v>
      </c>
      <c r="B168" s="8" t="s">
        <v>57</v>
      </c>
      <c r="C168" s="8" t="s">
        <v>7</v>
      </c>
      <c r="D168" s="8" t="s">
        <v>242</v>
      </c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</row>
    <row r="169" spans="1:22" s="10" customFormat="1" x14ac:dyDescent="0.25">
      <c r="A169" s="22" t="s">
        <v>243</v>
      </c>
      <c r="B169" s="8" t="s">
        <v>3</v>
      </c>
      <c r="C169" s="8" t="s">
        <v>7</v>
      </c>
      <c r="D169" s="8" t="s">
        <v>381</v>
      </c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</row>
    <row r="170" spans="1:22" s="10" customFormat="1" x14ac:dyDescent="0.25">
      <c r="A170" s="22" t="s">
        <v>244</v>
      </c>
      <c r="B170" s="8" t="s">
        <v>62</v>
      </c>
      <c r="C170" s="8" t="s">
        <v>15</v>
      </c>
      <c r="D170" s="24">
        <f>E167/F167</f>
        <v>1973.7270000000001</v>
      </c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</row>
    <row r="171" spans="1:22" s="10" customFormat="1" ht="31.5" x14ac:dyDescent="0.25">
      <c r="A171" s="22" t="s">
        <v>245</v>
      </c>
      <c r="B171" s="8" t="s">
        <v>54</v>
      </c>
      <c r="C171" s="8" t="s">
        <v>7</v>
      </c>
      <c r="D171" s="8" t="s">
        <v>246</v>
      </c>
      <c r="E171" s="37">
        <v>81.290000000000006</v>
      </c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</row>
    <row r="172" spans="1:22" s="10" customFormat="1" x14ac:dyDescent="0.25">
      <c r="A172" s="22" t="s">
        <v>247</v>
      </c>
      <c r="B172" s="8" t="s">
        <v>57</v>
      </c>
      <c r="C172" s="8" t="s">
        <v>7</v>
      </c>
      <c r="D172" s="8" t="s">
        <v>111</v>
      </c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</row>
    <row r="173" spans="1:22" s="10" customFormat="1" x14ac:dyDescent="0.25">
      <c r="A173" s="22" t="s">
        <v>248</v>
      </c>
      <c r="B173" s="8" t="s">
        <v>3</v>
      </c>
      <c r="C173" s="8" t="s">
        <v>7</v>
      </c>
      <c r="D173" s="8" t="s">
        <v>60</v>
      </c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</row>
    <row r="174" spans="1:22" s="10" customFormat="1" x14ac:dyDescent="0.25">
      <c r="A174" s="22" t="s">
        <v>249</v>
      </c>
      <c r="B174" s="8" t="s">
        <v>62</v>
      </c>
      <c r="C174" s="8" t="s">
        <v>15</v>
      </c>
      <c r="D174" s="24">
        <f>E171/E2</f>
        <v>0.121111442193087</v>
      </c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</row>
    <row r="175" spans="1:22" s="10" customFormat="1" ht="31.5" x14ac:dyDescent="0.25">
      <c r="A175" s="22" t="s">
        <v>250</v>
      </c>
      <c r="B175" s="8" t="s">
        <v>54</v>
      </c>
      <c r="C175" s="8" t="s">
        <v>7</v>
      </c>
      <c r="D175" s="8" t="s">
        <v>251</v>
      </c>
      <c r="E175" s="37">
        <v>0</v>
      </c>
      <c r="F175" s="33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</row>
    <row r="176" spans="1:22" s="10" customFormat="1" x14ac:dyDescent="0.25">
      <c r="A176" s="22" t="s">
        <v>252</v>
      </c>
      <c r="B176" s="8" t="s">
        <v>57</v>
      </c>
      <c r="C176" s="8" t="s">
        <v>7</v>
      </c>
      <c r="D176" s="8" t="s">
        <v>111</v>
      </c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</row>
    <row r="177" spans="1:22" s="10" customFormat="1" x14ac:dyDescent="0.25">
      <c r="A177" s="22" t="s">
        <v>253</v>
      </c>
      <c r="B177" s="8" t="s">
        <v>3</v>
      </c>
      <c r="C177" s="8" t="s">
        <v>7</v>
      </c>
      <c r="D177" s="8" t="s">
        <v>60</v>
      </c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</row>
    <row r="178" spans="1:22" s="10" customFormat="1" x14ac:dyDescent="0.25">
      <c r="A178" s="22" t="s">
        <v>254</v>
      </c>
      <c r="B178" s="8" t="s">
        <v>62</v>
      </c>
      <c r="C178" s="8" t="s">
        <v>15</v>
      </c>
      <c r="D178" s="24">
        <f>E175/E2</f>
        <v>0</v>
      </c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</row>
    <row r="179" spans="1:22" s="10" customFormat="1" ht="31.5" x14ac:dyDescent="0.25">
      <c r="A179" s="22" t="s">
        <v>255</v>
      </c>
      <c r="B179" s="8" t="s">
        <v>54</v>
      </c>
      <c r="C179" s="8" t="s">
        <v>7</v>
      </c>
      <c r="D179" s="8" t="s">
        <v>256</v>
      </c>
      <c r="E179" s="33">
        <v>216.43</v>
      </c>
      <c r="F179" s="33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</row>
    <row r="180" spans="1:22" s="10" customFormat="1" x14ac:dyDescent="0.25">
      <c r="A180" s="22" t="s">
        <v>257</v>
      </c>
      <c r="B180" s="8" t="s">
        <v>57</v>
      </c>
      <c r="C180" s="8" t="s">
        <v>7</v>
      </c>
      <c r="D180" s="8" t="s">
        <v>111</v>
      </c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</row>
    <row r="181" spans="1:22" s="10" customFormat="1" x14ac:dyDescent="0.25">
      <c r="A181" s="22" t="s">
        <v>258</v>
      </c>
      <c r="B181" s="8" t="s">
        <v>3</v>
      </c>
      <c r="C181" s="8" t="s">
        <v>7</v>
      </c>
      <c r="D181" s="8" t="s">
        <v>60</v>
      </c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</row>
    <row r="182" spans="1:22" s="10" customFormat="1" x14ac:dyDescent="0.25">
      <c r="A182" s="22" t="s">
        <v>259</v>
      </c>
      <c r="B182" s="8" t="s">
        <v>62</v>
      </c>
      <c r="C182" s="8" t="s">
        <v>15</v>
      </c>
      <c r="D182" s="24">
        <f>E179/E2</f>
        <v>0.32245232419547076</v>
      </c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</row>
    <row r="183" spans="1:22" s="10" customFormat="1" ht="31.5" x14ac:dyDescent="0.25">
      <c r="A183" s="22" t="s">
        <v>260</v>
      </c>
      <c r="B183" s="8" t="s">
        <v>54</v>
      </c>
      <c r="C183" s="8" t="s">
        <v>7</v>
      </c>
      <c r="D183" s="8" t="s">
        <v>261</v>
      </c>
      <c r="E183" s="33">
        <v>1197.8599999999999</v>
      </c>
      <c r="F183" s="33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</row>
    <row r="184" spans="1:22" s="10" customFormat="1" x14ac:dyDescent="0.25">
      <c r="A184" s="22" t="s">
        <v>262</v>
      </c>
      <c r="B184" s="8" t="s">
        <v>57</v>
      </c>
      <c r="C184" s="8" t="s">
        <v>7</v>
      </c>
      <c r="D184" s="8" t="s">
        <v>111</v>
      </c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</row>
    <row r="185" spans="1:22" s="10" customFormat="1" x14ac:dyDescent="0.25">
      <c r="A185" s="22" t="s">
        <v>263</v>
      </c>
      <c r="B185" s="8" t="s">
        <v>3</v>
      </c>
      <c r="C185" s="8" t="s">
        <v>7</v>
      </c>
      <c r="D185" s="8" t="s">
        <v>60</v>
      </c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</row>
    <row r="186" spans="1:22" s="10" customFormat="1" x14ac:dyDescent="0.25">
      <c r="A186" s="22" t="s">
        <v>264</v>
      </c>
      <c r="B186" s="8" t="s">
        <v>62</v>
      </c>
      <c r="C186" s="8" t="s">
        <v>15</v>
      </c>
      <c r="D186" s="24">
        <f>E183/E2</f>
        <v>1.784654350417163</v>
      </c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</row>
    <row r="187" spans="1:22" s="10" customFormat="1" ht="31.5" x14ac:dyDescent="0.25">
      <c r="A187" s="22"/>
      <c r="B187" s="8" t="s">
        <v>54</v>
      </c>
      <c r="C187" s="8" t="s">
        <v>7</v>
      </c>
      <c r="D187" s="8" t="s">
        <v>370</v>
      </c>
      <c r="E187" s="37">
        <v>1468.27</v>
      </c>
      <c r="F187" s="33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</row>
    <row r="188" spans="1:22" s="10" customFormat="1" x14ac:dyDescent="0.25">
      <c r="A188" s="22"/>
      <c r="B188" s="8" t="s">
        <v>57</v>
      </c>
      <c r="C188" s="8" t="s">
        <v>7</v>
      </c>
      <c r="D188" s="8" t="s">
        <v>111</v>
      </c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</row>
    <row r="189" spans="1:22" s="10" customFormat="1" x14ac:dyDescent="0.25">
      <c r="A189" s="22"/>
      <c r="B189" s="8" t="s">
        <v>3</v>
      </c>
      <c r="C189" s="8" t="s">
        <v>7</v>
      </c>
      <c r="D189" s="8" t="s">
        <v>60</v>
      </c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</row>
    <row r="190" spans="1:22" s="10" customFormat="1" x14ac:dyDescent="0.25">
      <c r="A190" s="22"/>
      <c r="B190" s="8" t="s">
        <v>62</v>
      </c>
      <c r="C190" s="8" t="s">
        <v>15</v>
      </c>
      <c r="D190" s="24">
        <f>E187/E2</f>
        <v>2.1875297973778305</v>
      </c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</row>
    <row r="191" spans="1:22" s="10" customFormat="1" ht="31.5" x14ac:dyDescent="0.25">
      <c r="A191" s="22" t="s">
        <v>265</v>
      </c>
      <c r="B191" s="8" t="s">
        <v>54</v>
      </c>
      <c r="C191" s="8" t="s">
        <v>7</v>
      </c>
      <c r="D191" s="8" t="s">
        <v>266</v>
      </c>
      <c r="E191" s="37">
        <v>164.3</v>
      </c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</row>
    <row r="192" spans="1:22" s="10" customFormat="1" x14ac:dyDescent="0.25">
      <c r="A192" s="22" t="s">
        <v>267</v>
      </c>
      <c r="B192" s="8" t="s">
        <v>57</v>
      </c>
      <c r="C192" s="8" t="s">
        <v>7</v>
      </c>
      <c r="D192" s="8" t="s">
        <v>111</v>
      </c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</row>
    <row r="193" spans="1:22" s="10" customFormat="1" x14ac:dyDescent="0.25">
      <c r="A193" s="22" t="s">
        <v>268</v>
      </c>
      <c r="B193" s="8" t="s">
        <v>3</v>
      </c>
      <c r="C193" s="8" t="s">
        <v>7</v>
      </c>
      <c r="D193" s="8" t="s">
        <v>60</v>
      </c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</row>
    <row r="194" spans="1:22" s="10" customFormat="1" x14ac:dyDescent="0.25">
      <c r="A194" s="22" t="s">
        <v>269</v>
      </c>
      <c r="B194" s="8" t="s">
        <v>62</v>
      </c>
      <c r="C194" s="8" t="s">
        <v>15</v>
      </c>
      <c r="D194" s="24">
        <f>E191/E2</f>
        <v>0.24478545887961858</v>
      </c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</row>
    <row r="195" spans="1:22" s="10" customFormat="1" ht="31.5" x14ac:dyDescent="0.25">
      <c r="A195" s="22" t="s">
        <v>270</v>
      </c>
      <c r="B195" s="8" t="s">
        <v>54</v>
      </c>
      <c r="C195" s="8" t="s">
        <v>7</v>
      </c>
      <c r="D195" s="8" t="s">
        <v>271</v>
      </c>
      <c r="E195" s="33">
        <v>5611.75</v>
      </c>
      <c r="F195" s="33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</row>
    <row r="196" spans="1:22" s="10" customFormat="1" x14ac:dyDescent="0.25">
      <c r="A196" s="22" t="s">
        <v>272</v>
      </c>
      <c r="B196" s="8" t="s">
        <v>57</v>
      </c>
      <c r="C196" s="8" t="s">
        <v>7</v>
      </c>
      <c r="D196" s="8" t="s">
        <v>111</v>
      </c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</row>
    <row r="197" spans="1:22" s="10" customFormat="1" x14ac:dyDescent="0.25">
      <c r="A197" s="22" t="s">
        <v>273</v>
      </c>
      <c r="B197" s="8" t="s">
        <v>3</v>
      </c>
      <c r="C197" s="8" t="s">
        <v>7</v>
      </c>
      <c r="D197" s="8" t="s">
        <v>60</v>
      </c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</row>
    <row r="198" spans="1:22" s="10" customFormat="1" x14ac:dyDescent="0.25">
      <c r="A198" s="22" t="s">
        <v>274</v>
      </c>
      <c r="B198" s="8" t="s">
        <v>62</v>
      </c>
      <c r="C198" s="8" t="s">
        <v>15</v>
      </c>
      <c r="D198" s="24">
        <f>E195/E2</f>
        <v>8.3607717520858156</v>
      </c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</row>
    <row r="199" spans="1:22" s="10" customFormat="1" ht="31.5" x14ac:dyDescent="0.25">
      <c r="A199" s="22" t="s">
        <v>275</v>
      </c>
      <c r="B199" s="8" t="s">
        <v>54</v>
      </c>
      <c r="C199" s="8" t="s">
        <v>7</v>
      </c>
      <c r="D199" s="8" t="s">
        <v>276</v>
      </c>
      <c r="E199" s="37">
        <v>7744.41</v>
      </c>
      <c r="F199" s="33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</row>
    <row r="200" spans="1:22" s="10" customFormat="1" x14ac:dyDescent="0.25">
      <c r="A200" s="22" t="s">
        <v>277</v>
      </c>
      <c r="B200" s="8" t="s">
        <v>57</v>
      </c>
      <c r="C200" s="8" t="s">
        <v>7</v>
      </c>
      <c r="D200" s="8" t="s">
        <v>111</v>
      </c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</row>
    <row r="201" spans="1:22" s="10" customFormat="1" x14ac:dyDescent="0.25">
      <c r="A201" s="22" t="s">
        <v>278</v>
      </c>
      <c r="B201" s="8" t="s">
        <v>3</v>
      </c>
      <c r="C201" s="8" t="s">
        <v>7</v>
      </c>
      <c r="D201" s="8" t="s">
        <v>60</v>
      </c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</row>
    <row r="202" spans="1:22" s="10" customFormat="1" x14ac:dyDescent="0.25">
      <c r="A202" s="22" t="s">
        <v>279</v>
      </c>
      <c r="B202" s="8" t="s">
        <v>62</v>
      </c>
      <c r="C202" s="8" t="s">
        <v>15</v>
      </c>
      <c r="D202" s="24">
        <f>E199/E2</f>
        <v>11.538155542312275</v>
      </c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</row>
    <row r="203" spans="1:22" s="10" customFormat="1" ht="31.5" x14ac:dyDescent="0.25">
      <c r="A203" s="22"/>
      <c r="B203" s="8" t="s">
        <v>54</v>
      </c>
      <c r="C203" s="8" t="s">
        <v>7</v>
      </c>
      <c r="D203" s="24" t="s">
        <v>280</v>
      </c>
      <c r="E203" s="37">
        <v>0</v>
      </c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</row>
    <row r="204" spans="1:22" s="10" customFormat="1" x14ac:dyDescent="0.25">
      <c r="A204" s="22"/>
      <c r="B204" s="8" t="s">
        <v>57</v>
      </c>
      <c r="C204" s="8" t="s">
        <v>7</v>
      </c>
      <c r="D204" s="24" t="s">
        <v>111</v>
      </c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</row>
    <row r="205" spans="1:22" s="10" customFormat="1" x14ac:dyDescent="0.25">
      <c r="A205" s="22"/>
      <c r="B205" s="8" t="s">
        <v>3</v>
      </c>
      <c r="C205" s="8" t="s">
        <v>7</v>
      </c>
      <c r="D205" s="24" t="s">
        <v>60</v>
      </c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</row>
    <row r="206" spans="1:22" s="10" customFormat="1" x14ac:dyDescent="0.25">
      <c r="A206" s="22"/>
      <c r="B206" s="8" t="s">
        <v>62</v>
      </c>
      <c r="C206" s="8" t="s">
        <v>15</v>
      </c>
      <c r="D206" s="24">
        <f>E203/E2</f>
        <v>0</v>
      </c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</row>
    <row r="207" spans="1:22" s="10" customFormat="1" ht="47.25" x14ac:dyDescent="0.25">
      <c r="A207" s="36" t="s">
        <v>281</v>
      </c>
      <c r="B207" s="19" t="s">
        <v>49</v>
      </c>
      <c r="C207" s="19" t="s">
        <v>7</v>
      </c>
      <c r="D207" s="19" t="s">
        <v>282</v>
      </c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</row>
    <row r="208" spans="1:22" s="10" customFormat="1" ht="18.75" x14ac:dyDescent="0.25">
      <c r="A208" s="22" t="s">
        <v>283</v>
      </c>
      <c r="B208" s="8" t="s">
        <v>52</v>
      </c>
      <c r="C208" s="8" t="s">
        <v>15</v>
      </c>
      <c r="D208" s="8">
        <f>E209+E213+E217+E221+E225+E229+E233+E237+E241+E245</f>
        <v>3238.07</v>
      </c>
      <c r="E208" s="37"/>
      <c r="F208" s="2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</row>
    <row r="209" spans="1:22" s="10" customFormat="1" ht="31.5" x14ac:dyDescent="0.25">
      <c r="A209" s="22" t="s">
        <v>284</v>
      </c>
      <c r="B209" s="8" t="s">
        <v>54</v>
      </c>
      <c r="C209" s="8" t="s">
        <v>7</v>
      </c>
      <c r="D209" s="8" t="s">
        <v>285</v>
      </c>
      <c r="E209" s="37">
        <v>0</v>
      </c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</row>
    <row r="210" spans="1:22" s="10" customFormat="1" x14ac:dyDescent="0.25">
      <c r="A210" s="22" t="s">
        <v>286</v>
      </c>
      <c r="B210" s="8" t="s">
        <v>57</v>
      </c>
      <c r="C210" s="8" t="s">
        <v>7</v>
      </c>
      <c r="D210" s="8" t="s">
        <v>111</v>
      </c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</row>
    <row r="211" spans="1:22" s="10" customFormat="1" x14ac:dyDescent="0.25">
      <c r="A211" s="22" t="s">
        <v>287</v>
      </c>
      <c r="B211" s="8" t="s">
        <v>3</v>
      </c>
      <c r="C211" s="8" t="s">
        <v>7</v>
      </c>
      <c r="D211" s="8" t="s">
        <v>60</v>
      </c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</row>
    <row r="212" spans="1:22" s="10" customFormat="1" x14ac:dyDescent="0.25">
      <c r="A212" s="22" t="s">
        <v>288</v>
      </c>
      <c r="B212" s="8" t="s">
        <v>62</v>
      </c>
      <c r="C212" s="8" t="s">
        <v>15</v>
      </c>
      <c r="D212" s="8">
        <v>0</v>
      </c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</row>
    <row r="213" spans="1:22" s="10" customFormat="1" ht="31.5" x14ac:dyDescent="0.25">
      <c r="A213" s="22" t="s">
        <v>289</v>
      </c>
      <c r="B213" s="8" t="s">
        <v>54</v>
      </c>
      <c r="C213" s="8" t="s">
        <v>7</v>
      </c>
      <c r="D213" s="8" t="s">
        <v>290</v>
      </c>
      <c r="E213" s="37">
        <v>0</v>
      </c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</row>
    <row r="214" spans="1:22" s="10" customFormat="1" x14ac:dyDescent="0.25">
      <c r="A214" s="22" t="s">
        <v>291</v>
      </c>
      <c r="B214" s="8" t="s">
        <v>57</v>
      </c>
      <c r="C214" s="8" t="s">
        <v>7</v>
      </c>
      <c r="D214" s="8" t="s">
        <v>111</v>
      </c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</row>
    <row r="215" spans="1:22" s="10" customFormat="1" x14ac:dyDescent="0.25">
      <c r="A215" s="22" t="s">
        <v>292</v>
      </c>
      <c r="B215" s="8" t="s">
        <v>3</v>
      </c>
      <c r="C215" s="8" t="s">
        <v>7</v>
      </c>
      <c r="D215" s="8" t="s">
        <v>60</v>
      </c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</row>
    <row r="216" spans="1:22" s="10" customFormat="1" x14ac:dyDescent="0.25">
      <c r="A216" s="22" t="s">
        <v>293</v>
      </c>
      <c r="B216" s="8" t="s">
        <v>62</v>
      </c>
      <c r="C216" s="8" t="s">
        <v>15</v>
      </c>
      <c r="D216" s="24">
        <f>E213/E2</f>
        <v>0</v>
      </c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</row>
    <row r="217" spans="1:22" s="10" customFormat="1" ht="31.5" x14ac:dyDescent="0.25">
      <c r="A217" s="22" t="s">
        <v>294</v>
      </c>
      <c r="B217" s="8" t="s">
        <v>54</v>
      </c>
      <c r="C217" s="8" t="s">
        <v>7</v>
      </c>
      <c r="D217" s="8" t="s">
        <v>295</v>
      </c>
      <c r="E217" s="37">
        <v>0</v>
      </c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</row>
    <row r="218" spans="1:22" s="10" customFormat="1" x14ac:dyDescent="0.25">
      <c r="A218" s="22" t="s">
        <v>296</v>
      </c>
      <c r="B218" s="8" t="s">
        <v>57</v>
      </c>
      <c r="C218" s="8" t="s">
        <v>7</v>
      </c>
      <c r="D218" s="8" t="s">
        <v>111</v>
      </c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</row>
    <row r="219" spans="1:22" s="10" customFormat="1" x14ac:dyDescent="0.25">
      <c r="A219" s="22" t="s">
        <v>297</v>
      </c>
      <c r="B219" s="8" t="s">
        <v>3</v>
      </c>
      <c r="C219" s="8" t="s">
        <v>7</v>
      </c>
      <c r="D219" s="8" t="s">
        <v>60</v>
      </c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</row>
    <row r="220" spans="1:22" s="10" customFormat="1" x14ac:dyDescent="0.25">
      <c r="A220" s="22" t="s">
        <v>298</v>
      </c>
      <c r="B220" s="8" t="s">
        <v>62</v>
      </c>
      <c r="C220" s="8" t="s">
        <v>15</v>
      </c>
      <c r="D220" s="8">
        <v>0</v>
      </c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</row>
    <row r="221" spans="1:22" s="10" customFormat="1" ht="31.5" x14ac:dyDescent="0.25">
      <c r="A221" s="22" t="s">
        <v>299</v>
      </c>
      <c r="B221" s="8" t="s">
        <v>54</v>
      </c>
      <c r="C221" s="8" t="s">
        <v>7</v>
      </c>
      <c r="D221" s="8" t="s">
        <v>300</v>
      </c>
      <c r="E221" s="37">
        <v>0</v>
      </c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</row>
    <row r="222" spans="1:22" s="10" customFormat="1" x14ac:dyDescent="0.25">
      <c r="A222" s="22" t="s">
        <v>301</v>
      </c>
      <c r="B222" s="8" t="s">
        <v>57</v>
      </c>
      <c r="C222" s="8" t="s">
        <v>7</v>
      </c>
      <c r="D222" s="8" t="s">
        <v>111</v>
      </c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</row>
    <row r="223" spans="1:22" s="10" customFormat="1" x14ac:dyDescent="0.25">
      <c r="A223" s="22" t="s">
        <v>302</v>
      </c>
      <c r="B223" s="8" t="s">
        <v>3</v>
      </c>
      <c r="C223" s="8" t="s">
        <v>7</v>
      </c>
      <c r="D223" s="8" t="s">
        <v>60</v>
      </c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</row>
    <row r="224" spans="1:22" s="10" customFormat="1" x14ac:dyDescent="0.25">
      <c r="A224" s="22" t="s">
        <v>303</v>
      </c>
      <c r="B224" s="8" t="s">
        <v>62</v>
      </c>
      <c r="C224" s="8" t="s">
        <v>15</v>
      </c>
      <c r="D224" s="8">
        <v>0</v>
      </c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</row>
    <row r="225" spans="1:22" s="10" customFormat="1" ht="31.5" x14ac:dyDescent="0.25">
      <c r="A225" s="22" t="s">
        <v>304</v>
      </c>
      <c r="B225" s="8" t="s">
        <v>54</v>
      </c>
      <c r="C225" s="8" t="s">
        <v>7</v>
      </c>
      <c r="D225" s="8" t="s">
        <v>305</v>
      </c>
      <c r="E225" s="37">
        <v>3238.07</v>
      </c>
      <c r="F225" s="33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</row>
    <row r="226" spans="1:22" s="10" customFormat="1" x14ac:dyDescent="0.25">
      <c r="A226" s="22" t="s">
        <v>306</v>
      </c>
      <c r="B226" s="8" t="s">
        <v>57</v>
      </c>
      <c r="C226" s="8" t="s">
        <v>7</v>
      </c>
      <c r="D226" s="8" t="s">
        <v>111</v>
      </c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</row>
    <row r="227" spans="1:22" s="10" customFormat="1" x14ac:dyDescent="0.25">
      <c r="A227" s="22" t="s">
        <v>307</v>
      </c>
      <c r="B227" s="8" t="s">
        <v>3</v>
      </c>
      <c r="C227" s="8" t="s">
        <v>7</v>
      </c>
      <c r="D227" s="8" t="s">
        <v>60</v>
      </c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</row>
    <row r="228" spans="1:22" s="10" customFormat="1" x14ac:dyDescent="0.25">
      <c r="A228" s="22" t="s">
        <v>308</v>
      </c>
      <c r="B228" s="8" t="s">
        <v>62</v>
      </c>
      <c r="C228" s="8" t="s">
        <v>15</v>
      </c>
      <c r="D228" s="24">
        <f>E225/E2</f>
        <v>4.8242997616209768</v>
      </c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</row>
    <row r="229" spans="1:22" s="10" customFormat="1" ht="31.5" x14ac:dyDescent="0.25">
      <c r="A229" s="22" t="s">
        <v>309</v>
      </c>
      <c r="B229" s="8" t="s">
        <v>54</v>
      </c>
      <c r="C229" s="8" t="s">
        <v>7</v>
      </c>
      <c r="D229" s="8" t="s">
        <v>310</v>
      </c>
      <c r="E229" s="37">
        <v>0</v>
      </c>
      <c r="F229" s="33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</row>
    <row r="230" spans="1:22" s="10" customFormat="1" x14ac:dyDescent="0.25">
      <c r="A230" s="22" t="s">
        <v>311</v>
      </c>
      <c r="B230" s="8" t="s">
        <v>57</v>
      </c>
      <c r="C230" s="8" t="s">
        <v>7</v>
      </c>
      <c r="D230" s="8" t="s">
        <v>111</v>
      </c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</row>
    <row r="231" spans="1:22" s="10" customFormat="1" x14ac:dyDescent="0.25">
      <c r="A231" s="22" t="s">
        <v>312</v>
      </c>
      <c r="B231" s="8" t="s">
        <v>3</v>
      </c>
      <c r="C231" s="8" t="s">
        <v>7</v>
      </c>
      <c r="D231" s="8" t="s">
        <v>60</v>
      </c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</row>
    <row r="232" spans="1:22" s="10" customFormat="1" x14ac:dyDescent="0.25">
      <c r="A232" s="22" t="s">
        <v>313</v>
      </c>
      <c r="B232" s="8" t="s">
        <v>62</v>
      </c>
      <c r="C232" s="8" t="s">
        <v>15</v>
      </c>
      <c r="D232" s="24">
        <f>E229/E2</f>
        <v>0</v>
      </c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</row>
    <row r="233" spans="1:22" s="10" customFormat="1" ht="31.5" x14ac:dyDescent="0.25">
      <c r="A233" s="22" t="s">
        <v>314</v>
      </c>
      <c r="B233" s="8" t="s">
        <v>54</v>
      </c>
      <c r="C233" s="8" t="s">
        <v>7</v>
      </c>
      <c r="D233" s="8" t="s">
        <v>315</v>
      </c>
      <c r="E233" s="37">
        <v>0</v>
      </c>
      <c r="F233" s="33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</row>
    <row r="234" spans="1:22" s="10" customFormat="1" x14ac:dyDescent="0.25">
      <c r="A234" s="22" t="s">
        <v>316</v>
      </c>
      <c r="B234" s="8" t="s">
        <v>57</v>
      </c>
      <c r="C234" s="8" t="s">
        <v>7</v>
      </c>
      <c r="D234" s="8" t="s">
        <v>111</v>
      </c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</row>
    <row r="235" spans="1:22" s="10" customFormat="1" x14ac:dyDescent="0.25">
      <c r="A235" s="22" t="s">
        <v>317</v>
      </c>
      <c r="B235" s="8" t="s">
        <v>3</v>
      </c>
      <c r="C235" s="8" t="s">
        <v>7</v>
      </c>
      <c r="D235" s="8" t="s">
        <v>60</v>
      </c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</row>
    <row r="236" spans="1:22" s="10" customFormat="1" x14ac:dyDescent="0.25">
      <c r="A236" s="22" t="s">
        <v>318</v>
      </c>
      <c r="B236" s="8" t="s">
        <v>62</v>
      </c>
      <c r="C236" s="8" t="s">
        <v>15</v>
      </c>
      <c r="D236" s="24">
        <f>E233/E2</f>
        <v>0</v>
      </c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</row>
    <row r="237" spans="1:22" s="10" customFormat="1" ht="31.5" x14ac:dyDescent="0.25">
      <c r="A237" s="22" t="s">
        <v>319</v>
      </c>
      <c r="B237" s="8" t="s">
        <v>54</v>
      </c>
      <c r="C237" s="8" t="s">
        <v>7</v>
      </c>
      <c r="D237" s="8" t="s">
        <v>320</v>
      </c>
      <c r="E237" s="37">
        <v>0</v>
      </c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</row>
    <row r="238" spans="1:22" s="10" customFormat="1" x14ac:dyDescent="0.25">
      <c r="A238" s="22" t="s">
        <v>321</v>
      </c>
      <c r="B238" s="8" t="s">
        <v>57</v>
      </c>
      <c r="C238" s="8" t="s">
        <v>7</v>
      </c>
      <c r="D238" s="8" t="s">
        <v>111</v>
      </c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</row>
    <row r="239" spans="1:22" s="10" customFormat="1" x14ac:dyDescent="0.25">
      <c r="A239" s="22" t="s">
        <v>322</v>
      </c>
      <c r="B239" s="8" t="s">
        <v>3</v>
      </c>
      <c r="C239" s="8" t="s">
        <v>7</v>
      </c>
      <c r="D239" s="8" t="s">
        <v>60</v>
      </c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</row>
    <row r="240" spans="1:22" s="10" customFormat="1" x14ac:dyDescent="0.25">
      <c r="A240" s="22" t="s">
        <v>323</v>
      </c>
      <c r="B240" s="8" t="s">
        <v>62</v>
      </c>
      <c r="C240" s="8" t="s">
        <v>15</v>
      </c>
      <c r="D240" s="24">
        <f>E237/E2</f>
        <v>0</v>
      </c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</row>
    <row r="241" spans="1:22" s="10" customFormat="1" ht="31.5" x14ac:dyDescent="0.25">
      <c r="A241" s="22" t="s">
        <v>324</v>
      </c>
      <c r="B241" s="8" t="s">
        <v>54</v>
      </c>
      <c r="C241" s="8" t="s">
        <v>7</v>
      </c>
      <c r="D241" s="8" t="s">
        <v>325</v>
      </c>
      <c r="E241" s="37">
        <v>0</v>
      </c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</row>
    <row r="242" spans="1:22" s="10" customFormat="1" x14ac:dyDescent="0.25">
      <c r="A242" s="22" t="s">
        <v>326</v>
      </c>
      <c r="B242" s="8" t="s">
        <v>57</v>
      </c>
      <c r="C242" s="8" t="s">
        <v>7</v>
      </c>
      <c r="D242" s="8" t="s">
        <v>111</v>
      </c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</row>
    <row r="243" spans="1:22" s="10" customFormat="1" x14ac:dyDescent="0.25">
      <c r="A243" s="22" t="s">
        <v>327</v>
      </c>
      <c r="B243" s="8" t="s">
        <v>3</v>
      </c>
      <c r="C243" s="8" t="s">
        <v>7</v>
      </c>
      <c r="D243" s="8" t="s">
        <v>60</v>
      </c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</row>
    <row r="244" spans="1:22" s="10" customFormat="1" x14ac:dyDescent="0.25">
      <c r="A244" s="22" t="s">
        <v>328</v>
      </c>
      <c r="B244" s="8" t="s">
        <v>62</v>
      </c>
      <c r="C244" s="8" t="s">
        <v>15</v>
      </c>
      <c r="D244" s="24">
        <f>E241/E2</f>
        <v>0</v>
      </c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</row>
    <row r="245" spans="1:22" s="10" customFormat="1" ht="31.5" x14ac:dyDescent="0.25">
      <c r="A245" s="22" t="s">
        <v>329</v>
      </c>
      <c r="B245" s="8" t="s">
        <v>54</v>
      </c>
      <c r="C245" s="8" t="s">
        <v>7</v>
      </c>
      <c r="D245" s="8" t="s">
        <v>330</v>
      </c>
      <c r="E245" s="37">
        <v>0</v>
      </c>
      <c r="F245" s="37" t="s">
        <v>331</v>
      </c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</row>
    <row r="246" spans="1:22" s="10" customFormat="1" x14ac:dyDescent="0.25">
      <c r="A246" s="22" t="s">
        <v>332</v>
      </c>
      <c r="B246" s="8" t="s">
        <v>57</v>
      </c>
      <c r="C246" s="8" t="s">
        <v>7</v>
      </c>
      <c r="D246" s="8" t="s">
        <v>111</v>
      </c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</row>
    <row r="247" spans="1:22" s="10" customFormat="1" x14ac:dyDescent="0.25">
      <c r="A247" s="22" t="s">
        <v>333</v>
      </c>
      <c r="B247" s="8" t="s">
        <v>3</v>
      </c>
      <c r="C247" s="8" t="s">
        <v>7</v>
      </c>
      <c r="D247" s="8" t="s">
        <v>334</v>
      </c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</row>
    <row r="248" spans="1:22" s="10" customFormat="1" x14ac:dyDescent="0.25">
      <c r="A248" s="22" t="s">
        <v>335</v>
      </c>
      <c r="B248" s="8" t="s">
        <v>62</v>
      </c>
      <c r="C248" s="8" t="s">
        <v>15</v>
      </c>
      <c r="D248" s="24">
        <f>E245/E2</f>
        <v>0</v>
      </c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</row>
    <row r="249" spans="1:22" s="10" customFormat="1" x14ac:dyDescent="0.25">
      <c r="A249" s="22"/>
      <c r="B249" s="19" t="s">
        <v>336</v>
      </c>
      <c r="C249" s="8" t="s">
        <v>15</v>
      </c>
      <c r="D249" s="28">
        <f>SUM(D84,D28,D34,D60,D66,D72,D78,D94,D104,D162,D208)</f>
        <v>64335.9730528</v>
      </c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</row>
    <row r="250" spans="1:22" x14ac:dyDescent="0.25">
      <c r="A250" s="45" t="s">
        <v>337</v>
      </c>
      <c r="B250" s="45"/>
      <c r="C250" s="45"/>
      <c r="D250" s="45"/>
    </row>
    <row r="251" spans="1:22" x14ac:dyDescent="0.25">
      <c r="A251" s="6" t="s">
        <v>338</v>
      </c>
      <c r="B251" s="7" t="s">
        <v>339</v>
      </c>
      <c r="C251" s="7" t="s">
        <v>340</v>
      </c>
      <c r="D251" s="7">
        <f>'[3]2018 непоср.'!$AA$46</f>
        <v>2</v>
      </c>
      <c r="E251" s="2" t="s">
        <v>378</v>
      </c>
    </row>
    <row r="252" spans="1:22" x14ac:dyDescent="0.25">
      <c r="A252" s="6" t="s">
        <v>341</v>
      </c>
      <c r="B252" s="7" t="s">
        <v>342</v>
      </c>
      <c r="C252" s="7" t="s">
        <v>340</v>
      </c>
      <c r="D252" s="7">
        <f>'[3]2018 непоср.'!$AB$46</f>
        <v>2</v>
      </c>
      <c r="E252" s="2" t="s">
        <v>378</v>
      </c>
    </row>
    <row r="253" spans="1:22" x14ac:dyDescent="0.25">
      <c r="A253" s="6" t="s">
        <v>343</v>
      </c>
      <c r="B253" s="7" t="s">
        <v>344</v>
      </c>
      <c r="C253" s="7" t="s">
        <v>340</v>
      </c>
      <c r="D253" s="7">
        <f>'[3]2018 непоср.'!$AC$46</f>
        <v>0</v>
      </c>
      <c r="E253" s="2" t="s">
        <v>378</v>
      </c>
    </row>
    <row r="254" spans="1:22" x14ac:dyDescent="0.25">
      <c r="A254" s="6" t="s">
        <v>345</v>
      </c>
      <c r="B254" s="7" t="s">
        <v>346</v>
      </c>
      <c r="C254" s="7" t="s">
        <v>15</v>
      </c>
      <c r="D254" s="7">
        <f>'[3]2018 непоср.'!$AD$46</f>
        <v>-21923.1</v>
      </c>
      <c r="E254" s="2" t="s">
        <v>378</v>
      </c>
    </row>
    <row r="255" spans="1:22" x14ac:dyDescent="0.25">
      <c r="A255" s="45" t="s">
        <v>347</v>
      </c>
      <c r="B255" s="45"/>
      <c r="C255" s="45"/>
      <c r="D255" s="45"/>
    </row>
    <row r="256" spans="1:22" ht="31.5" x14ac:dyDescent="0.25">
      <c r="A256" s="6" t="s">
        <v>348</v>
      </c>
      <c r="B256" s="7" t="s">
        <v>14</v>
      </c>
      <c r="C256" s="7" t="s">
        <v>15</v>
      </c>
      <c r="D256" s="7">
        <v>0</v>
      </c>
      <c r="E256" s="2" t="s">
        <v>349</v>
      </c>
    </row>
    <row r="257" spans="1:5" ht="31.5" x14ac:dyDescent="0.25">
      <c r="A257" s="6" t="s">
        <v>350</v>
      </c>
      <c r="B257" s="7" t="s">
        <v>17</v>
      </c>
      <c r="C257" s="7" t="s">
        <v>15</v>
      </c>
      <c r="D257" s="7">
        <v>0</v>
      </c>
      <c r="E257" s="2" t="s">
        <v>349</v>
      </c>
    </row>
    <row r="258" spans="1:5" ht="31.5" x14ac:dyDescent="0.25">
      <c r="A258" s="6" t="s">
        <v>351</v>
      </c>
      <c r="B258" s="7" t="s">
        <v>19</v>
      </c>
      <c r="C258" s="7" t="s">
        <v>15</v>
      </c>
      <c r="D258" s="7">
        <v>0</v>
      </c>
      <c r="E258" s="2" t="s">
        <v>349</v>
      </c>
    </row>
    <row r="259" spans="1:5" ht="31.5" x14ac:dyDescent="0.25">
      <c r="A259" s="6" t="s">
        <v>352</v>
      </c>
      <c r="B259" s="7" t="s">
        <v>43</v>
      </c>
      <c r="C259" s="7" t="s">
        <v>15</v>
      </c>
      <c r="D259" s="7">
        <v>0</v>
      </c>
      <c r="E259" s="2" t="s">
        <v>349</v>
      </c>
    </row>
    <row r="260" spans="1:5" ht="31.5" x14ac:dyDescent="0.25">
      <c r="A260" s="6" t="s">
        <v>353</v>
      </c>
      <c r="B260" s="7" t="s">
        <v>354</v>
      </c>
      <c r="C260" s="7" t="s">
        <v>15</v>
      </c>
      <c r="D260" s="7">
        <v>0</v>
      </c>
      <c r="E260" s="2" t="s">
        <v>349</v>
      </c>
    </row>
    <row r="261" spans="1:5" ht="31.5" x14ac:dyDescent="0.25">
      <c r="A261" s="6" t="s">
        <v>355</v>
      </c>
      <c r="B261" s="7" t="s">
        <v>47</v>
      </c>
      <c r="C261" s="7" t="s">
        <v>15</v>
      </c>
      <c r="D261" s="7">
        <v>0</v>
      </c>
      <c r="E261" s="2" t="s">
        <v>349</v>
      </c>
    </row>
    <row r="262" spans="1:5" x14ac:dyDescent="0.25">
      <c r="A262" s="45" t="s">
        <v>356</v>
      </c>
      <c r="B262" s="45"/>
      <c r="C262" s="45"/>
      <c r="D262" s="45"/>
      <c r="E262" s="29"/>
    </row>
    <row r="263" spans="1:5" ht="31.5" x14ac:dyDescent="0.25">
      <c r="A263" s="6" t="s">
        <v>357</v>
      </c>
      <c r="B263" s="7" t="s">
        <v>339</v>
      </c>
      <c r="C263" s="7" t="s">
        <v>340</v>
      </c>
      <c r="D263" s="7">
        <v>0</v>
      </c>
      <c r="E263" s="2" t="s">
        <v>349</v>
      </c>
    </row>
    <row r="264" spans="1:5" ht="31.5" x14ac:dyDescent="0.25">
      <c r="A264" s="6" t="s">
        <v>358</v>
      </c>
      <c r="B264" s="7" t="s">
        <v>342</v>
      </c>
      <c r="C264" s="7" t="s">
        <v>340</v>
      </c>
      <c r="D264" s="7">
        <v>0</v>
      </c>
      <c r="E264" s="2" t="s">
        <v>349</v>
      </c>
    </row>
    <row r="265" spans="1:5" ht="31.5" x14ac:dyDescent="0.25">
      <c r="A265" s="6" t="s">
        <v>359</v>
      </c>
      <c r="B265" s="7" t="s">
        <v>360</v>
      </c>
      <c r="C265" s="7" t="s">
        <v>340</v>
      </c>
      <c r="D265" s="7">
        <v>0</v>
      </c>
      <c r="E265" s="2" t="s">
        <v>349</v>
      </c>
    </row>
    <row r="266" spans="1:5" ht="31.5" x14ac:dyDescent="0.25">
      <c r="A266" s="6" t="s">
        <v>361</v>
      </c>
      <c r="B266" s="7" t="s">
        <v>346</v>
      </c>
      <c r="C266" s="7" t="s">
        <v>15</v>
      </c>
      <c r="D266" s="7">
        <v>0</v>
      </c>
      <c r="E266" s="2" t="s">
        <v>349</v>
      </c>
    </row>
    <row r="267" spans="1:5" x14ac:dyDescent="0.25">
      <c r="A267" s="45" t="s">
        <v>362</v>
      </c>
      <c r="B267" s="45"/>
      <c r="C267" s="45"/>
      <c r="D267" s="45"/>
    </row>
    <row r="268" spans="1:5" x14ac:dyDescent="0.25">
      <c r="A268" s="6" t="s">
        <v>363</v>
      </c>
      <c r="B268" s="7" t="s">
        <v>364</v>
      </c>
      <c r="C268" s="7" t="s">
        <v>340</v>
      </c>
      <c r="D268" s="7">
        <v>0</v>
      </c>
      <c r="E268" s="2" t="s">
        <v>365</v>
      </c>
    </row>
    <row r="269" spans="1:5" x14ac:dyDescent="0.25">
      <c r="A269" s="6" t="s">
        <v>366</v>
      </c>
      <c r="B269" s="7" t="s">
        <v>367</v>
      </c>
      <c r="C269" s="7" t="s">
        <v>340</v>
      </c>
      <c r="D269" s="7">
        <v>0</v>
      </c>
      <c r="E269" s="2" t="s">
        <v>365</v>
      </c>
    </row>
    <row r="270" spans="1:5" ht="31.5" x14ac:dyDescent="0.25">
      <c r="A270" s="6" t="s">
        <v>368</v>
      </c>
      <c r="B270" s="7" t="s">
        <v>369</v>
      </c>
      <c r="C270" s="7" t="s">
        <v>15</v>
      </c>
      <c r="D270" s="7">
        <v>0</v>
      </c>
      <c r="E270" s="2" t="s">
        <v>365</v>
      </c>
    </row>
    <row r="274" spans="1:4" x14ac:dyDescent="0.25">
      <c r="A274" s="47" t="s">
        <v>371</v>
      </c>
      <c r="B274" s="47"/>
      <c r="D274" s="30" t="s">
        <v>372</v>
      </c>
    </row>
  </sheetData>
  <mergeCells count="9">
    <mergeCell ref="A2:D2"/>
    <mergeCell ref="A8:D8"/>
    <mergeCell ref="A26:D26"/>
    <mergeCell ref="A274:B274"/>
    <mergeCell ref="F95:F96"/>
    <mergeCell ref="A250:D250"/>
    <mergeCell ref="A255:D255"/>
    <mergeCell ref="A262:D262"/>
    <mergeCell ref="A267:D267"/>
  </mergeCells>
  <pageMargins left="0.7" right="0.7" top="0.75" bottom="0.75" header="0.3" footer="0.3"/>
  <pageSetup paperSize="9" scale="39" orientation="portrait" horizontalDpi="180" verticalDpi="180" r:id="rId1"/>
  <rowBreaks count="1" manualBreakCount="1">
    <brk id="26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2019-04-09T08:31:38Z</dcterms:modified>
</cp:coreProperties>
</file>