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Лист1!$A$1:$G$274</definedName>
  </definedNames>
  <calcPr calcId="162913"/>
</workbook>
</file>

<file path=xl/calcChain.xml><?xml version="1.0" encoding="utf-8"?>
<calcChain xmlns="http://schemas.openxmlformats.org/spreadsheetml/2006/main">
  <c r="D82" i="1" l="1"/>
  <c r="D254" i="1" l="1"/>
  <c r="D253" i="1"/>
  <c r="D252" i="1"/>
  <c r="D251" i="1"/>
  <c r="D170" i="1"/>
  <c r="E163" i="1"/>
  <c r="D166" i="1" s="1"/>
  <c r="D160" i="1"/>
  <c r="E153" i="1"/>
  <c r="E137" i="1"/>
  <c r="E133" i="1"/>
  <c r="E129" i="1"/>
  <c r="E125" i="1"/>
  <c r="E121" i="1"/>
  <c r="E117" i="1"/>
  <c r="E113" i="1"/>
  <c r="E109" i="1"/>
  <c r="E105" i="1"/>
  <c r="D102" i="1"/>
  <c r="E99" i="1"/>
  <c r="E89" i="1"/>
  <c r="E85" i="1"/>
  <c r="D84" i="1" s="1"/>
  <c r="E77" i="1"/>
  <c r="E73" i="1"/>
  <c r="E66" i="1"/>
  <c r="E60" i="1"/>
  <c r="E28" i="1"/>
  <c r="D25" i="1"/>
  <c r="D23" i="1"/>
  <c r="D15" i="1"/>
  <c r="D14" i="1"/>
  <c r="D13" i="1"/>
  <c r="D11" i="1" l="1"/>
  <c r="D9" i="1"/>
  <c r="D10" i="1" l="1"/>
  <c r="D72" i="1" l="1"/>
  <c r="D38" i="1"/>
  <c r="D162" i="1" l="1"/>
  <c r="D156" i="1"/>
  <c r="D190" i="1" l="1"/>
  <c r="D94" i="1" l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36" i="1"/>
  <c r="D132" i="1"/>
  <c r="D128" i="1"/>
  <c r="D116" i="1"/>
  <c r="D112" i="1"/>
  <c r="D108" i="1"/>
  <c r="D92" i="1"/>
  <c r="D88" i="1"/>
  <c r="D78" i="1"/>
  <c r="D70" i="1"/>
  <c r="D66" i="1"/>
  <c r="D64" i="1"/>
  <c r="D60" i="1"/>
  <c r="D58" i="1"/>
  <c r="D54" i="1"/>
  <c r="D50" i="1"/>
  <c r="D46" i="1"/>
  <c r="D42" i="1"/>
  <c r="D34" i="1"/>
  <c r="D32" i="1"/>
  <c r="D28" i="1"/>
  <c r="D12" i="1" l="1"/>
  <c r="D17" i="1" s="1"/>
  <c r="D208" i="1"/>
  <c r="D16" i="1" l="1"/>
  <c r="D22" i="1" s="1"/>
  <c r="D140" i="1"/>
  <c r="D124" i="1" l="1"/>
  <c r="D120" i="1" l="1"/>
  <c r="D104" i="1"/>
  <c r="D249" i="1" s="1"/>
  <c r="D24" i="1" s="1"/>
</calcChain>
</file>

<file path=xl/sharedStrings.xml><?xml version="1.0" encoding="utf-8"?>
<sst xmlns="http://schemas.openxmlformats.org/spreadsheetml/2006/main" count="986" uniqueCount="383">
  <si>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</si>
  <si>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</si>
  <si>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</si>
  <si>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</si>
  <si>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</si>
  <si>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</si>
  <si>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</si>
  <si>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</si>
  <si>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</si>
  <si>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</si>
  <si>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</si>
  <si>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</si>
  <si>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</si>
  <si>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</si>
  <si>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</si>
  <si>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</si>
  <si>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</si>
  <si>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</si>
  <si>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</si>
  <si>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</si>
  <si>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</si>
  <si>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</si>
  <si>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</si>
  <si>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</si>
  <si>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</si>
  <si>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</si>
  <si>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</si>
  <si>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</si>
  <si>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</si>
  <si>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</si>
  <si>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</si>
  <si>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</si>
  <si>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</si>
  <si>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</si>
  <si>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</si>
  <si>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</si>
  <si>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</si>
  <si>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</si>
  <si>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</si>
  <si>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</si>
  <si>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</si>
  <si>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</si>
  <si>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</si>
  <si>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</si>
  <si>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</si>
  <si>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</si>
  <si>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</si>
  <si>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</si>
  <si>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</si>
  <si>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</si>
  <si>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</si>
  <si>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</si>
  <si>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</si>
  <si>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</si>
  <si>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</si>
  <si>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</si>
  <si>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</si>
  <si>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</si>
  <si>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</si>
  <si>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</si>
  <si>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</si>
  <si>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</si>
  <si>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</si>
  <si>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</si>
  <si>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</si>
  <si>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</si>
  <si>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</si>
  <si>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</si>
  <si>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</si>
  <si>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</si>
  <si>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</si>
  <si>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</si>
  <si>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</si>
  <si>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</si>
  <si>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</si>
  <si>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</si>
  <si>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</si>
  <si>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</si>
  <si>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</si>
  <si>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</si>
  <si>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</si>
  <si>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</si>
  <si>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</si>
  <si>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</si>
  <si>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</si>
  <si>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</si>
  <si>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</si>
  <si>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</si>
  <si>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</si>
  <si>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</si>
  <si>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</si>
  <si>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</si>
  <si>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</si>
  <si>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</si>
  <si>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</si>
  <si>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</si>
  <si>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</si>
  <si>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</si>
  <si>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</si>
  <si>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</si>
  <si>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</si>
  <si>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</si>
  <si>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</si>
  <si>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</si>
  <si>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</si>
  <si>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</si>
  <si>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</si>
  <si>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</si>
  <si>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</si>
  <si>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</si>
  <si>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</si>
  <si>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</si>
  <si>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</si>
  <si>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</si>
  <si>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</si>
  <si>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</si>
  <si>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</si>
  <si>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</si>
  <si>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</si>
  <si>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</si>
  <si>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</si>
  <si>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</si>
  <si>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</si>
  <si>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</si>
  <si>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</si>
  <si>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</si>
  <si>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</si>
  <si>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</si>
  <si>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</si>
  <si>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</si>
  <si>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</si>
  <si>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</si>
  <si>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</si>
  <si>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</si>
  <si>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</si>
  <si>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</si>
  <si>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</si>
  <si>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</si>
  <si>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</si>
  <si>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</si>
  <si>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</si>
  <si>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</si>
  <si>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</si>
  <si>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</si>
  <si>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</si>
  <si>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</si>
  <si>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</si>
  <si>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</si>
  <si>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</si>
  <si>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</si>
  <si>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</si>
  <si>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</si>
  <si>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</si>
  <si>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</si>
  <si>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</si>
  <si>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</si>
  <si>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</si>
  <si>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</si>
  <si>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</si>
  <si>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</si>
  <si>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</si>
  <si>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</si>
  <si>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</si>
  <si>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</si>
  <si>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</si>
  <si>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</si>
  <si>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</si>
  <si>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</si>
  <si>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</si>
  <si>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</si>
  <si>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</si>
  <si>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</si>
  <si>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</si>
  <si>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</si>
  <si>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</si>
  <si>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</si>
  <si>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</si>
  <si>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</si>
  <si>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</si>
  <si>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</si>
  <si>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</si>
  <si>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</si>
  <si>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</si>
  <si>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</si>
  <si>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</si>
  <si>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</si>
  <si>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</si>
  <si>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</si>
  <si>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</si>
  <si>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</si>
  <si>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</si>
  <si>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</si>
  <si>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</si>
  <si>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</si>
  <si>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</si>
  <si>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</si>
  <si>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</si>
  <si>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</si>
  <si>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</si>
  <si>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</si>
  <si>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</si>
  <si>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</si>
  <si>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</si>
  <si>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</si>
  <si>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</si>
  <si>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</si>
  <si>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</si>
  <si>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</si>
  <si>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</si>
  <si>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</si>
  <si>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</si>
  <si>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</si>
  <si>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</si>
  <si>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</si>
  <si>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</si>
  <si>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</si>
  <si>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</si>
  <si>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</si>
  <si>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</si>
  <si>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</si>
  <si>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</si>
  <si>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</si>
  <si>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</si>
  <si>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</si>
  <si>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</si>
  <si>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</si>
  <si>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</si>
  <si>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</si>
  <si>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</si>
  <si>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</si>
  <si>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</si>
  <si>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</si>
  <si>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</si>
  <si>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</si>
  <si>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</si>
  <si>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</si>
  <si>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</si>
  <si>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</si>
  <si>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</si>
  <si>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</si>
  <si>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</si>
  <si>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</si>
  <si>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</si>
  <si>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</si>
  <si>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</si>
  <si>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</si>
  <si>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</si>
  <si>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</si>
  <si>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</si>
  <si>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</si>
  <si>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</si>
  <si>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</si>
  <si>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</si>
  <si>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</si>
  <si>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</si>
  <si>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</si>
  <si>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</si>
  <si>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</si>
  <si>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</si>
  <si>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</si>
  <si>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</si>
  <si>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</si>
  <si>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</si>
  <si>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</si>
  <si>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</si>
  <si>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</si>
  <si>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</si>
  <si>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</si>
  <si>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</si>
  <si>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</si>
  <si>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</si>
  <si>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</si>
  <si>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</si>
  <si>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</si>
  <si>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</si>
  <si>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</si>
  <si>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</si>
  <si>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</si>
  <si>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</si>
  <si>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</si>
  <si>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</si>
  <si>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</si>
  <si>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</si>
  <si>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</si>
  <si>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</si>
  <si>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</si>
  <si>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</si>
  <si>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</si>
  <si>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</si>
  <si>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</si>
  <si>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</si>
  <si>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</si>
  <si>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</si>
  <si>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</si>
  <si>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</si>
  <si>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</si>
  <si>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</si>
  <si>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</si>
  <si>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</si>
  <si>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</si>
  <si>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</si>
  <si>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</si>
  <si>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</si>
  <si>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</si>
  <si>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</si>
  <si>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</si>
  <si>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</si>
  <si>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</si>
  <si>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</si>
  <si>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</si>
  <si>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</si>
  <si>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</si>
  <si>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</si>
  <si>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</si>
  <si>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</si>
  <si>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</si>
  <si>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</si>
  <si>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</si>
  <si>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</si>
  <si>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</si>
  <si>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</si>
  <si>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</si>
  <si>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</si>
  <si>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</si>
  <si>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</si>
  <si>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</si>
  <si>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</si>
  <si>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</si>
  <si>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</si>
  <si>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</si>
  <si>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</si>
  <si>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</si>
  <si>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</si>
  <si>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</si>
  <si>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</si>
  <si>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</si>
  <si>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</si>
  <si>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</si>
  <si>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</si>
  <si>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</si>
  <si>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</si>
  <si>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</si>
  <si>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</si>
  <si>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</si>
  <si>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</si>
  <si>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</si>
  <si>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</si>
  <si>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</si>
  <si>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</si>
  <si>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</si>
  <si>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</si>
  <si>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</si>
  <si>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</si>
  <si>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</si>
  <si>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</si>
  <si>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</si>
  <si>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</si>
  <si>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</si>
  <si>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</si>
  <si>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</si>
  <si>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</si>
  <si>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</si>
  <si>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</si>
  <si>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</si>
  <si>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</si>
  <si>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</si>
  <si>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</si>
  <si>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</si>
  <si>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</si>
  <si>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</si>
  <si>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</si>
  <si>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</si>
  <si>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</si>
  <si>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</si>
  <si>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Ремонт и обслуживание кол.приборов учёта тепловой энергии</t>
  </si>
  <si>
    <t>31.03.2019 г.</t>
  </si>
  <si>
    <t>01.01.2018 г.</t>
  </si>
  <si>
    <t>31.12.2018 г.</t>
  </si>
  <si>
    <t>экономист</t>
  </si>
  <si>
    <t>тариф</t>
  </si>
  <si>
    <t>всегда 0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</si>
  <si>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</si>
  <si>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по дому №39А               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</si>
</sst>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1;&#1077;&#1085;&#1080;&#1085;&#1072;,%20&#1076;.39&#104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-18275.339409599939</v>
          </cell>
        </row>
        <row r="25">
          <cell r="D25">
            <v>18838.53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C4">
            <v>671.2</v>
          </cell>
        </row>
        <row r="39">
          <cell r="HC39">
            <v>0.37529800000000002</v>
          </cell>
        </row>
        <row r="43">
          <cell r="HC43">
            <v>8.9538999999999994E-2</v>
          </cell>
        </row>
        <row r="101">
          <cell r="HC101">
            <v>1.2254</v>
          </cell>
        </row>
        <row r="123">
          <cell r="HC123">
            <v>37859.650819200004</v>
          </cell>
        </row>
        <row r="124">
          <cell r="HC124">
            <v>52708.307721600024</v>
          </cell>
        </row>
        <row r="125">
          <cell r="HC125">
            <v>9869.8617600000016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6">
          <cell r="I46">
            <v>0</v>
          </cell>
          <cell r="M46">
            <v>25130.67</v>
          </cell>
          <cell r="P46">
            <v>6282.4320000000007</v>
          </cell>
          <cell r="U46">
            <v>7128.1440000000002</v>
          </cell>
          <cell r="V46">
            <v>3579.5</v>
          </cell>
          <cell r="W46">
            <v>243.32</v>
          </cell>
          <cell r="Z46">
            <v>7611.4079999999994</v>
          </cell>
          <cell r="AA46">
            <v>2</v>
          </cell>
          <cell r="AB46">
            <v>2</v>
          </cell>
          <cell r="AD46">
            <v>-21923.1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63">
          <cell r="D163">
            <v>3848.8177999999998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60">
          <cell r="B160">
            <v>174.84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3">
          <cell r="GW143">
            <v>88.56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3">
          <cell r="MY93">
            <v>0</v>
          </cell>
        </row>
      </sheetData>
      <sheetData sheetId="1">
        <row r="87">
          <cell r="AQ87">
            <v>0</v>
          </cell>
        </row>
      </sheetData>
      <sheetData sheetId="2">
        <row r="93">
          <cell r="JU93">
            <v>0</v>
          </cell>
        </row>
      </sheetData>
      <sheetData sheetId="3">
        <row r="87">
          <cell r="LM87">
            <v>13.826720000000003</v>
          </cell>
        </row>
      </sheetData>
      <sheetData sheetId="4">
        <row r="87">
          <cell r="X87">
            <v>0</v>
          </cell>
        </row>
      </sheetData>
      <sheetData sheetId="5">
        <row r="87">
          <cell r="BB87">
            <v>0</v>
          </cell>
        </row>
      </sheetData>
      <sheetData sheetId="6">
        <row r="87">
          <cell r="UY87">
            <v>55.172640000000015</v>
          </cell>
        </row>
      </sheetData>
      <sheetData sheetId="7"/>
      <sheetData sheetId="8">
        <row r="87">
          <cell r="M87">
            <v>0</v>
          </cell>
        </row>
      </sheetData>
      <sheetData sheetId="9">
        <row r="87">
          <cell r="M8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="80" zoomScaleNormal="80" zoomScaleSheetLayoutView="80" workbookViewId="0">
      <selection activeCell="E67" sqref="E1:I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24.5703125" style="2" hidden="1" customWidth="1"/>
    <col min="8" max="9" width="0" style="2" hidden="1" customWidth="1"/>
    <col min="10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382</v>
      </c>
      <c r="B2" s="44"/>
      <c r="C2" s="44"/>
      <c r="D2" s="44"/>
      <c r="E2" s="2">
        <v>671.2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375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376</v>
      </c>
      <c r="F6" s="2">
        <v>4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377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378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-18275.339409599939</v>
      </c>
      <c r="E10" s="2" t="s">
        <v>378</v>
      </c>
      <c r="F10" s="31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18838.53</v>
      </c>
      <c r="E11" s="2" t="s">
        <v>378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100437.82030080003</v>
      </c>
      <c r="E12" s="2" t="s">
        <v>379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'[2]гук(2016)'!$HC$124</f>
        <v>52708.307721600024</v>
      </c>
      <c r="E13" s="2" t="s">
        <v>379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'[2]гук(2016)'!$HC$123</f>
        <v>37859.650819200004</v>
      </c>
      <c r="E14" s="2" t="s">
        <v>379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'[2]гук(2016)'!$HC$125</f>
        <v>9869.8617600000016</v>
      </c>
      <c r="E15" s="2" t="s">
        <v>379</v>
      </c>
    </row>
    <row r="16" spans="1:22" x14ac:dyDescent="0.25">
      <c r="A16" s="9" t="s">
        <v>28</v>
      </c>
      <c r="B16" s="9" t="s">
        <v>29</v>
      </c>
      <c r="C16" s="9" t="s">
        <v>15</v>
      </c>
      <c r="D16" s="32">
        <f>D17</f>
        <v>53384.050300800031</v>
      </c>
      <c r="E16" s="2" t="s">
        <v>378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2">
        <f>D12-D25+D254+D270</f>
        <v>53384.050300800031</v>
      </c>
      <c r="E17" s="2" t="s">
        <v>378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2">
        <v>0</v>
      </c>
      <c r="E18" s="2" t="s">
        <v>380</v>
      </c>
    </row>
    <row r="19" spans="1:22" x14ac:dyDescent="0.25">
      <c r="A19" s="9" t="s">
        <v>34</v>
      </c>
      <c r="B19" s="9" t="s">
        <v>35</v>
      </c>
      <c r="C19" s="9" t="s">
        <v>15</v>
      </c>
      <c r="D19" s="32">
        <v>0</v>
      </c>
      <c r="E19" s="2" t="s">
        <v>380</v>
      </c>
    </row>
    <row r="20" spans="1:22" x14ac:dyDescent="0.25">
      <c r="A20" s="9" t="s">
        <v>36</v>
      </c>
      <c r="B20" s="9" t="s">
        <v>37</v>
      </c>
      <c r="C20" s="9" t="s">
        <v>15</v>
      </c>
      <c r="D20" s="32">
        <v>0</v>
      </c>
      <c r="E20" s="2" t="s">
        <v>380</v>
      </c>
    </row>
    <row r="21" spans="1:22" x14ac:dyDescent="0.25">
      <c r="A21" s="9" t="s">
        <v>38</v>
      </c>
      <c r="B21" s="9" t="s">
        <v>39</v>
      </c>
      <c r="C21" s="9" t="s">
        <v>15</v>
      </c>
      <c r="D21" s="32">
        <v>0</v>
      </c>
      <c r="E21" s="2" t="s">
        <v>380</v>
      </c>
    </row>
    <row r="22" spans="1:22" x14ac:dyDescent="0.25">
      <c r="A22" s="9" t="s">
        <v>40</v>
      </c>
      <c r="B22" s="9" t="s">
        <v>41</v>
      </c>
      <c r="C22" s="9" t="s">
        <v>15</v>
      </c>
      <c r="D22" s="32">
        <f>D16+D10+D9</f>
        <v>35108.710891200091</v>
      </c>
      <c r="E22" s="2" t="s">
        <v>378</v>
      </c>
    </row>
    <row r="23" spans="1:22" x14ac:dyDescent="0.25">
      <c r="A23" s="9" t="s">
        <v>42</v>
      </c>
      <c r="B23" s="9" t="s">
        <v>43</v>
      </c>
      <c r="C23" s="9" t="s">
        <v>15</v>
      </c>
      <c r="D23" s="32">
        <f>'[3]2018 непоср.'!$I$46</f>
        <v>0</v>
      </c>
      <c r="E23" s="2" t="s">
        <v>378</v>
      </c>
    </row>
    <row r="24" spans="1:22" x14ac:dyDescent="0.25">
      <c r="A24" s="9" t="s">
        <v>44</v>
      </c>
      <c r="B24" s="9" t="s">
        <v>45</v>
      </c>
      <c r="C24" s="9" t="s">
        <v>15</v>
      </c>
      <c r="D24" s="32">
        <f>D22-D249</f>
        <v>-29227.262161599909</v>
      </c>
      <c r="E24" s="2" t="s">
        <v>378</v>
      </c>
    </row>
    <row r="25" spans="1:22" x14ac:dyDescent="0.25">
      <c r="A25" s="9" t="s">
        <v>46</v>
      </c>
      <c r="B25" s="9" t="s">
        <v>47</v>
      </c>
      <c r="C25" s="9" t="s">
        <v>15</v>
      </c>
      <c r="D25" s="32">
        <f>'[3]2018 непоср.'!$M$46</f>
        <v>25130.67</v>
      </c>
      <c r="E25" s="2" t="s">
        <v>378</v>
      </c>
    </row>
    <row r="26" spans="1:22" s="10" customFormat="1" ht="35.25" customHeight="1" x14ac:dyDescent="0.25">
      <c r="A26" s="46"/>
      <c r="B26" s="46"/>
      <c r="C26" s="46"/>
      <c r="D26" s="4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48</v>
      </c>
      <c r="B27" s="12" t="s">
        <v>49</v>
      </c>
      <c r="C27" s="12" t="s">
        <v>7</v>
      </c>
      <c r="D27" s="12" t="s">
        <v>50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51</v>
      </c>
      <c r="B28" s="17" t="s">
        <v>52</v>
      </c>
      <c r="C28" s="17" t="s">
        <v>15</v>
      </c>
      <c r="D28" s="41">
        <f>E28</f>
        <v>7128.1440000000002</v>
      </c>
      <c r="E28" s="38">
        <f>'[3]2018 непоср.'!$U$46</f>
        <v>7128.1440000000002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53</v>
      </c>
      <c r="B29" s="17" t="s">
        <v>54</v>
      </c>
      <c r="C29" s="17" t="s">
        <v>7</v>
      </c>
      <c r="D29" s="17" t="s">
        <v>55</v>
      </c>
      <c r="E29" s="13" t="s">
        <v>378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56</v>
      </c>
      <c r="B30" s="17" t="s">
        <v>57</v>
      </c>
      <c r="C30" s="17" t="s">
        <v>7</v>
      </c>
      <c r="D30" s="17" t="s">
        <v>58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59</v>
      </c>
      <c r="B31" s="17" t="s">
        <v>3</v>
      </c>
      <c r="C31" s="17" t="s">
        <v>7</v>
      </c>
      <c r="D31" s="17" t="s">
        <v>60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61</v>
      </c>
      <c r="B32" s="17" t="s">
        <v>62</v>
      </c>
      <c r="C32" s="17" t="s">
        <v>15</v>
      </c>
      <c r="D32" s="42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63</v>
      </c>
      <c r="B33" s="19" t="s">
        <v>49</v>
      </c>
      <c r="C33" s="19" t="s">
        <v>7</v>
      </c>
      <c r="D33" s="19" t="s">
        <v>64</v>
      </c>
      <c r="E33" s="37" t="s">
        <v>65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66</v>
      </c>
      <c r="B34" s="8" t="s">
        <v>52</v>
      </c>
      <c r="C34" s="8" t="s">
        <v>15</v>
      </c>
      <c r="D34" s="43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67</v>
      </c>
      <c r="B35" s="8" t="s">
        <v>54</v>
      </c>
      <c r="C35" s="8" t="s">
        <v>7</v>
      </c>
      <c r="D35" s="8" t="s">
        <v>68</v>
      </c>
      <c r="E35" s="37">
        <v>0</v>
      </c>
      <c r="F35" s="33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69</v>
      </c>
      <c r="B36" s="8" t="s">
        <v>57</v>
      </c>
      <c r="C36" s="8" t="s">
        <v>7</v>
      </c>
      <c r="D36" s="8" t="s">
        <v>70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71</v>
      </c>
      <c r="B37" s="8" t="s">
        <v>3</v>
      </c>
      <c r="C37" s="8" t="s">
        <v>7</v>
      </c>
      <c r="D37" s="8" t="s">
        <v>60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72</v>
      </c>
      <c r="B38" s="8" t="s">
        <v>62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73</v>
      </c>
      <c r="B39" s="8" t="s">
        <v>54</v>
      </c>
      <c r="C39" s="8" t="s">
        <v>7</v>
      </c>
      <c r="D39" s="8" t="s">
        <v>74</v>
      </c>
      <c r="E39" s="37">
        <v>0</v>
      </c>
      <c r="F39" s="33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75</v>
      </c>
      <c r="B40" s="8" t="s">
        <v>57</v>
      </c>
      <c r="C40" s="8" t="s">
        <v>7</v>
      </c>
      <c r="D40" s="8" t="s">
        <v>76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77</v>
      </c>
      <c r="B41" s="8" t="s">
        <v>3</v>
      </c>
      <c r="C41" s="8" t="s">
        <v>7</v>
      </c>
      <c r="D41" s="8" t="s">
        <v>60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78</v>
      </c>
      <c r="B42" s="8" t="s">
        <v>62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79</v>
      </c>
      <c r="B43" s="8" t="s">
        <v>54</v>
      </c>
      <c r="C43" s="8" t="s">
        <v>7</v>
      </c>
      <c r="D43" s="8" t="s">
        <v>80</v>
      </c>
      <c r="E43" s="37">
        <v>0</v>
      </c>
      <c r="F43" s="33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81</v>
      </c>
      <c r="B44" s="8" t="s">
        <v>57</v>
      </c>
      <c r="C44" s="8" t="s">
        <v>7</v>
      </c>
      <c r="D44" s="8" t="s">
        <v>82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83</v>
      </c>
      <c r="B45" s="8" t="s">
        <v>3</v>
      </c>
      <c r="C45" s="8" t="s">
        <v>7</v>
      </c>
      <c r="D45" s="8" t="s">
        <v>60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84</v>
      </c>
      <c r="B46" s="8" t="s">
        <v>62</v>
      </c>
      <c r="C46" s="8" t="s">
        <v>15</v>
      </c>
      <c r="D46" s="43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85</v>
      </c>
      <c r="B47" s="8" t="s">
        <v>54</v>
      </c>
      <c r="C47" s="8" t="s">
        <v>7</v>
      </c>
      <c r="D47" s="8" t="s">
        <v>86</v>
      </c>
      <c r="E47" s="37">
        <v>0</v>
      </c>
      <c r="F47" s="33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87</v>
      </c>
      <c r="B48" s="8" t="s">
        <v>57</v>
      </c>
      <c r="C48" s="8" t="s">
        <v>7</v>
      </c>
      <c r="D48" s="8" t="s">
        <v>88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89</v>
      </c>
      <c r="B49" s="8" t="s">
        <v>3</v>
      </c>
      <c r="C49" s="8" t="s">
        <v>7</v>
      </c>
      <c r="D49" s="8" t="s">
        <v>60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90</v>
      </c>
      <c r="B50" s="8" t="s">
        <v>62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91</v>
      </c>
      <c r="B51" s="8" t="s">
        <v>54</v>
      </c>
      <c r="C51" s="8" t="s">
        <v>7</v>
      </c>
      <c r="D51" s="23" t="s">
        <v>92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93</v>
      </c>
      <c r="B52" s="8" t="s">
        <v>57</v>
      </c>
      <c r="C52" s="8" t="s">
        <v>7</v>
      </c>
      <c r="D52" s="23" t="s">
        <v>94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95</v>
      </c>
      <c r="B53" s="8" t="s">
        <v>3</v>
      </c>
      <c r="C53" s="8" t="s">
        <v>7</v>
      </c>
      <c r="D53" s="23" t="s">
        <v>60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96</v>
      </c>
      <c r="B54" s="8" t="s">
        <v>62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97</v>
      </c>
      <c r="B55" s="8" t="s">
        <v>54</v>
      </c>
      <c r="C55" s="8" t="s">
        <v>7</v>
      </c>
      <c r="D55" s="23" t="s">
        <v>98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99</v>
      </c>
      <c r="B56" s="8" t="s">
        <v>57</v>
      </c>
      <c r="C56" s="8" t="s">
        <v>7</v>
      </c>
      <c r="D56" s="23" t="s">
        <v>94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100</v>
      </c>
      <c r="B57" s="8" t="s">
        <v>3</v>
      </c>
      <c r="C57" s="8" t="s">
        <v>7</v>
      </c>
      <c r="D57" s="23" t="s">
        <v>60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101</v>
      </c>
      <c r="B58" s="8" t="s">
        <v>62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102</v>
      </c>
      <c r="B59" s="19" t="s">
        <v>49</v>
      </c>
      <c r="C59" s="19" t="s">
        <v>7</v>
      </c>
      <c r="D59" s="19" t="s">
        <v>103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104</v>
      </c>
      <c r="B60" s="8" t="s">
        <v>52</v>
      </c>
      <c r="C60" s="8" t="s">
        <v>15</v>
      </c>
      <c r="D60" s="8">
        <f>E60</f>
        <v>6282.4320000000007</v>
      </c>
      <c r="E60" s="33">
        <f>'[3]2018 непоср.'!$P$46</f>
        <v>6282.4320000000007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105</v>
      </c>
      <c r="B61" s="8" t="s">
        <v>54</v>
      </c>
      <c r="C61" s="8" t="s">
        <v>7</v>
      </c>
      <c r="D61" s="8" t="s">
        <v>106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107</v>
      </c>
      <c r="B62" s="8" t="s">
        <v>57</v>
      </c>
      <c r="C62" s="8" t="s">
        <v>7</v>
      </c>
      <c r="D62" s="8" t="s">
        <v>108</v>
      </c>
      <c r="E62" s="37" t="s">
        <v>378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109</v>
      </c>
      <c r="B63" s="8" t="s">
        <v>3</v>
      </c>
      <c r="C63" s="8" t="s">
        <v>7</v>
      </c>
      <c r="D63" s="8" t="s">
        <v>60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110</v>
      </c>
      <c r="B64" s="8" t="s">
        <v>62</v>
      </c>
      <c r="C64" s="8" t="s">
        <v>15</v>
      </c>
      <c r="D64" s="24">
        <f>E60/E2</f>
        <v>9.3600000000000012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112</v>
      </c>
      <c r="B65" s="19" t="s">
        <v>49</v>
      </c>
      <c r="C65" s="19" t="s">
        <v>7</v>
      </c>
      <c r="D65" s="19" t="s">
        <v>113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114</v>
      </c>
      <c r="B66" s="8" t="s">
        <v>52</v>
      </c>
      <c r="C66" s="8" t="s">
        <v>15</v>
      </c>
      <c r="D66" s="23">
        <f>E66</f>
        <v>9869.8617600000016</v>
      </c>
      <c r="E66" s="33">
        <f>'[2]гук(2016)'!$HC$101*12*'[2]гук(2016)'!$HC$4</f>
        <v>9869.8617600000016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115</v>
      </c>
      <c r="B67" s="8" t="s">
        <v>54</v>
      </c>
      <c r="C67" s="8" t="s">
        <v>7</v>
      </c>
      <c r="D67" s="8" t="s">
        <v>116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117</v>
      </c>
      <c r="B68" s="8" t="s">
        <v>57</v>
      </c>
      <c r="C68" s="8" t="s">
        <v>7</v>
      </c>
      <c r="D68" s="8" t="s">
        <v>108</v>
      </c>
      <c r="E68" s="37" t="s">
        <v>378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118</v>
      </c>
      <c r="B69" s="8" t="s">
        <v>3</v>
      </c>
      <c r="C69" s="8" t="s">
        <v>7</v>
      </c>
      <c r="D69" s="8" t="s">
        <v>60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119</v>
      </c>
      <c r="B70" s="8" t="s">
        <v>62</v>
      </c>
      <c r="C70" s="8" t="s">
        <v>15</v>
      </c>
      <c r="D70" s="24">
        <f>E66/E2</f>
        <v>14.704800000000001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120</v>
      </c>
      <c r="B71" s="19" t="s">
        <v>49</v>
      </c>
      <c r="C71" s="19" t="s">
        <v>7</v>
      </c>
      <c r="D71" s="19" t="s">
        <v>121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122</v>
      </c>
      <c r="B72" s="8" t="s">
        <v>52</v>
      </c>
      <c r="C72" s="8" t="s">
        <v>15</v>
      </c>
      <c r="D72" s="23">
        <f>E73</f>
        <v>3848.8177999999998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123</v>
      </c>
      <c r="B73" s="8" t="s">
        <v>54</v>
      </c>
      <c r="C73" s="8" t="s">
        <v>7</v>
      </c>
      <c r="D73" s="8" t="s">
        <v>121</v>
      </c>
      <c r="E73" s="39">
        <f>[4]Лист1!$D$163</f>
        <v>3848.8177999999998</v>
      </c>
      <c r="F73" s="33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124</v>
      </c>
      <c r="B74" s="8" t="s">
        <v>57</v>
      </c>
      <c r="C74" s="8" t="s">
        <v>7</v>
      </c>
      <c r="D74" s="8" t="s">
        <v>94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125</v>
      </c>
      <c r="B75" s="8" t="s">
        <v>3</v>
      </c>
      <c r="C75" s="8" t="s">
        <v>7</v>
      </c>
      <c r="D75" s="8" t="s">
        <v>60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126</v>
      </c>
      <c r="B76" s="8" t="s">
        <v>62</v>
      </c>
      <c r="C76" s="8" t="s">
        <v>15</v>
      </c>
      <c r="D76" s="24">
        <f>D72/E2</f>
        <v>5.7342339094159707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127</v>
      </c>
      <c r="B77" s="19" t="s">
        <v>49</v>
      </c>
      <c r="C77" s="19" t="s">
        <v>7</v>
      </c>
      <c r="D77" s="19" t="s">
        <v>128</v>
      </c>
      <c r="E77" s="33">
        <f>[5]дымивент!$B$160</f>
        <v>174.84</v>
      </c>
      <c r="F77" s="34">
        <v>11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129</v>
      </c>
      <c r="B78" s="8" t="s">
        <v>52</v>
      </c>
      <c r="C78" s="8" t="s">
        <v>15</v>
      </c>
      <c r="D78" s="8">
        <f>E77</f>
        <v>174.84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130</v>
      </c>
      <c r="B79" s="8" t="s">
        <v>54</v>
      </c>
      <c r="C79" s="8" t="s">
        <v>7</v>
      </c>
      <c r="D79" s="8" t="s">
        <v>128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131</v>
      </c>
      <c r="B80" s="8" t="s">
        <v>57</v>
      </c>
      <c r="C80" s="8" t="s">
        <v>7</v>
      </c>
      <c r="D80" s="8" t="s">
        <v>132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133</v>
      </c>
      <c r="B81" s="8" t="s">
        <v>3</v>
      </c>
      <c r="C81" s="8" t="s">
        <v>7</v>
      </c>
      <c r="D81" s="8" t="s">
        <v>381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134</v>
      </c>
      <c r="B82" s="8" t="s">
        <v>62</v>
      </c>
      <c r="C82" s="8" t="s">
        <v>15</v>
      </c>
      <c r="D82" s="24">
        <f>E77/F77</f>
        <v>15.894545454545455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135</v>
      </c>
      <c r="B83" s="19" t="s">
        <v>49</v>
      </c>
      <c r="C83" s="19" t="s">
        <v>7</v>
      </c>
      <c r="D83" s="19" t="s">
        <v>136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137</v>
      </c>
      <c r="B84" s="8" t="s">
        <v>52</v>
      </c>
      <c r="C84" s="8" t="s">
        <v>15</v>
      </c>
      <c r="D84" s="23">
        <f>E85+E89</f>
        <v>11190.907999999999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138</v>
      </c>
      <c r="B85" s="8" t="s">
        <v>54</v>
      </c>
      <c r="C85" s="8" t="s">
        <v>7</v>
      </c>
      <c r="D85" s="8" t="s">
        <v>139</v>
      </c>
      <c r="E85" s="37">
        <f>'[3]2018 непоср.'!$V$46</f>
        <v>3579.5</v>
      </c>
      <c r="F85" s="20" t="s">
        <v>378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140</v>
      </c>
      <c r="B86" s="8" t="s">
        <v>57</v>
      </c>
      <c r="C86" s="8" t="s">
        <v>7</v>
      </c>
      <c r="D86" s="8" t="s">
        <v>141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142</v>
      </c>
      <c r="B87" s="8" t="s">
        <v>3</v>
      </c>
      <c r="C87" s="8" t="s">
        <v>7</v>
      </c>
      <c r="D87" s="8" t="s">
        <v>60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143</v>
      </c>
      <c r="B88" s="8" t="s">
        <v>62</v>
      </c>
      <c r="C88" s="8" t="s">
        <v>15</v>
      </c>
      <c r="D88" s="24">
        <f>E85/E2</f>
        <v>5.3329856972586409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144</v>
      </c>
      <c r="B89" s="8" t="s">
        <v>54</v>
      </c>
      <c r="C89" s="8" t="s">
        <v>7</v>
      </c>
      <c r="D89" s="8" t="s">
        <v>145</v>
      </c>
      <c r="E89" s="33">
        <f>'[3]2018 непоср.'!$Z$46</f>
        <v>7611.4079999999994</v>
      </c>
      <c r="F89" s="20" t="s">
        <v>378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146</v>
      </c>
      <c r="B90" s="8" t="s">
        <v>57</v>
      </c>
      <c r="C90" s="8" t="s">
        <v>7</v>
      </c>
      <c r="D90" s="8" t="s">
        <v>108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147</v>
      </c>
      <c r="B91" s="8" t="s">
        <v>3</v>
      </c>
      <c r="C91" s="8" t="s">
        <v>7</v>
      </c>
      <c r="D91" s="8" t="s">
        <v>60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148</v>
      </c>
      <c r="B92" s="8" t="s">
        <v>62</v>
      </c>
      <c r="C92" s="8" t="s">
        <v>15</v>
      </c>
      <c r="D92" s="24">
        <f>E89/E2</f>
        <v>11.339999999999998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149</v>
      </c>
      <c r="B93" s="19" t="s">
        <v>49</v>
      </c>
      <c r="C93" s="19" t="s">
        <v>7</v>
      </c>
      <c r="D93" s="19" t="s">
        <v>150</v>
      </c>
      <c r="E93" s="37"/>
      <c r="F93" s="8" t="s">
        <v>151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152</v>
      </c>
      <c r="B94" s="8" t="s">
        <v>52</v>
      </c>
      <c r="C94" s="8" t="s">
        <v>15</v>
      </c>
      <c r="D94" s="8">
        <f>E95+E99</f>
        <v>88.56</v>
      </c>
      <c r="E94" s="37"/>
      <c r="F94" s="8">
        <v>164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153</v>
      </c>
      <c r="B95" s="8" t="s">
        <v>54</v>
      </c>
      <c r="C95" s="8" t="s">
        <v>7</v>
      </c>
      <c r="D95" s="8" t="s">
        <v>154</v>
      </c>
      <c r="E95" s="37">
        <v>0</v>
      </c>
      <c r="F95" s="4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155</v>
      </c>
      <c r="B96" s="8" t="s">
        <v>57</v>
      </c>
      <c r="C96" s="8" t="s">
        <v>7</v>
      </c>
      <c r="D96" s="8" t="s">
        <v>111</v>
      </c>
      <c r="E96" s="37"/>
      <c r="F96" s="4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156</v>
      </c>
      <c r="B97" s="8" t="s">
        <v>3</v>
      </c>
      <c r="C97" s="8" t="s">
        <v>7</v>
      </c>
      <c r="D97" s="8" t="s">
        <v>157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x14ac:dyDescent="0.25">
      <c r="A98" s="22" t="s">
        <v>158</v>
      </c>
      <c r="B98" s="8" t="s">
        <v>62</v>
      </c>
      <c r="C98" s="8" t="s">
        <v>15</v>
      </c>
      <c r="D98" s="24">
        <v>0</v>
      </c>
      <c r="E98" s="37"/>
      <c r="F98" s="8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159</v>
      </c>
      <c r="B99" s="8" t="s">
        <v>54</v>
      </c>
      <c r="C99" s="8" t="s">
        <v>7</v>
      </c>
      <c r="D99" s="8" t="s">
        <v>160</v>
      </c>
      <c r="E99" s="33">
        <f>'[6]Выполненные работы 2018 г.'!$GW$143</f>
        <v>88.56</v>
      </c>
      <c r="F99" s="23">
        <v>164</v>
      </c>
      <c r="G99" s="37">
        <v>59.04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161</v>
      </c>
      <c r="B100" s="8" t="s">
        <v>57</v>
      </c>
      <c r="C100" s="8" t="s">
        <v>7</v>
      </c>
      <c r="D100" s="8" t="s">
        <v>162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163</v>
      </c>
      <c r="B101" s="8" t="s">
        <v>3</v>
      </c>
      <c r="C101" s="8" t="s">
        <v>7</v>
      </c>
      <c r="D101" s="8" t="s">
        <v>157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164</v>
      </c>
      <c r="B102" s="8" t="s">
        <v>62</v>
      </c>
      <c r="C102" s="8" t="s">
        <v>15</v>
      </c>
      <c r="D102" s="24">
        <f>E99/F99</f>
        <v>0.54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165</v>
      </c>
      <c r="B103" s="19" t="s">
        <v>49</v>
      </c>
      <c r="C103" s="19" t="s">
        <v>7</v>
      </c>
      <c r="D103" s="19" t="s">
        <v>166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167</v>
      </c>
      <c r="B104" s="8" t="s">
        <v>52</v>
      </c>
      <c r="C104" s="8" t="s">
        <v>15</v>
      </c>
      <c r="D104" s="23">
        <f>E105+E109+E113+E117+E121+E125+E129+E133+E137+E141+E145+E149+E157+E153</f>
        <v>312.31936000000002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168</v>
      </c>
      <c r="B105" s="8" t="s">
        <v>54</v>
      </c>
      <c r="C105" s="8" t="s">
        <v>7</v>
      </c>
      <c r="D105" s="8" t="s">
        <v>169</v>
      </c>
      <c r="E105" s="33">
        <f>'[7]Уборка ступеней и площадок '!$LM$87</f>
        <v>13.826720000000003</v>
      </c>
      <c r="F105" s="33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170</v>
      </c>
      <c r="B106" s="8" t="s">
        <v>57</v>
      </c>
      <c r="C106" s="8" t="s">
        <v>7</v>
      </c>
      <c r="D106" s="8" t="s">
        <v>141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171</v>
      </c>
      <c r="B107" s="8" t="s">
        <v>3</v>
      </c>
      <c r="C107" s="8" t="s">
        <v>7</v>
      </c>
      <c r="D107" s="8" t="s">
        <v>60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172</v>
      </c>
      <c r="B108" s="8" t="s">
        <v>62</v>
      </c>
      <c r="C108" s="8" t="s">
        <v>15</v>
      </c>
      <c r="D108" s="24">
        <f>E105/E2</f>
        <v>2.0600000000000004E-2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173</v>
      </c>
      <c r="B109" s="8" t="s">
        <v>54</v>
      </c>
      <c r="C109" s="8" t="s">
        <v>7</v>
      </c>
      <c r="D109" s="8" t="s">
        <v>174</v>
      </c>
      <c r="E109" s="33">
        <f>'[7]Сдвигание свежевыпавш.снега'!$AQ$87</f>
        <v>0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175</v>
      </c>
      <c r="B110" s="8" t="s">
        <v>57</v>
      </c>
      <c r="C110" s="8" t="s">
        <v>7</v>
      </c>
      <c r="D110" s="8" t="s">
        <v>176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177</v>
      </c>
      <c r="B111" s="8" t="s">
        <v>3</v>
      </c>
      <c r="C111" s="8" t="s">
        <v>7</v>
      </c>
      <c r="D111" s="8" t="s">
        <v>60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178</v>
      </c>
      <c r="B112" s="8" t="s">
        <v>62</v>
      </c>
      <c r="C112" s="8" t="s">
        <v>15</v>
      </c>
      <c r="D112" s="24">
        <f>E109/E2</f>
        <v>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179</v>
      </c>
      <c r="B113" s="8" t="s">
        <v>54</v>
      </c>
      <c r="C113" s="8" t="s">
        <v>7</v>
      </c>
      <c r="D113" s="8" t="s">
        <v>180</v>
      </c>
      <c r="E113" s="33">
        <f>'[7]Уборка контейнерных площадок'!$UY$87</f>
        <v>55.172640000000015</v>
      </c>
      <c r="F113" s="33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181</v>
      </c>
      <c r="B114" s="8" t="s">
        <v>57</v>
      </c>
      <c r="C114" s="8" t="s">
        <v>7</v>
      </c>
      <c r="D114" s="8" t="s">
        <v>182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183</v>
      </c>
      <c r="B115" s="8" t="s">
        <v>3</v>
      </c>
      <c r="C115" s="8" t="s">
        <v>7</v>
      </c>
      <c r="D115" s="8" t="s">
        <v>60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184</v>
      </c>
      <c r="B116" s="8" t="s">
        <v>62</v>
      </c>
      <c r="C116" s="8" t="s">
        <v>15</v>
      </c>
      <c r="D116" s="24">
        <f>E113/E2</f>
        <v>8.2200000000000023E-2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185</v>
      </c>
      <c r="B117" s="8" t="s">
        <v>54</v>
      </c>
      <c r="C117" s="8" t="s">
        <v>7</v>
      </c>
      <c r="D117" s="8" t="s">
        <v>186</v>
      </c>
      <c r="E117" s="33">
        <f>'[7]Уборка грунта'!$JU$93</f>
        <v>0</v>
      </c>
      <c r="F117" s="33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187</v>
      </c>
      <c r="B118" s="8" t="s">
        <v>57</v>
      </c>
      <c r="C118" s="8" t="s">
        <v>7</v>
      </c>
      <c r="D118" s="8" t="s">
        <v>82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188</v>
      </c>
      <c r="B119" s="8" t="s">
        <v>3</v>
      </c>
      <c r="C119" s="8" t="s">
        <v>7</v>
      </c>
      <c r="D119" s="8" t="s">
        <v>60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189</v>
      </c>
      <c r="B120" s="8" t="s">
        <v>62</v>
      </c>
      <c r="C120" s="8" t="s">
        <v>15</v>
      </c>
      <c r="D120" s="24">
        <f>E117/E2</f>
        <v>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190</v>
      </c>
      <c r="B121" s="8" t="s">
        <v>54</v>
      </c>
      <c r="C121" s="8" t="s">
        <v>7</v>
      </c>
      <c r="D121" s="8" t="s">
        <v>191</v>
      </c>
      <c r="E121" s="33">
        <f>'[7]Убор.двор.тер. очис нанос снег '!$MY$93</f>
        <v>0</v>
      </c>
      <c r="F121" s="33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192</v>
      </c>
      <c r="B122" s="8" t="s">
        <v>57</v>
      </c>
      <c r="C122" s="8" t="s">
        <v>7</v>
      </c>
      <c r="D122" s="8" t="s">
        <v>193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194</v>
      </c>
      <c r="B123" s="8" t="s">
        <v>3</v>
      </c>
      <c r="C123" s="8" t="s">
        <v>7</v>
      </c>
      <c r="D123" s="8" t="s">
        <v>60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195</v>
      </c>
      <c r="B124" s="8" t="s">
        <v>62</v>
      </c>
      <c r="C124" s="8" t="s">
        <v>15</v>
      </c>
      <c r="D124" s="24">
        <f>E121/E2</f>
        <v>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196</v>
      </c>
      <c r="B125" s="8" t="s">
        <v>54</v>
      </c>
      <c r="C125" s="8" t="s">
        <v>7</v>
      </c>
      <c r="D125" s="8" t="s">
        <v>197</v>
      </c>
      <c r="E125" s="33">
        <f>'[7]сбор и вывоз листвы'!$M$87</f>
        <v>0</v>
      </c>
      <c r="F125" s="33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198</v>
      </c>
      <c r="B126" s="8" t="s">
        <v>57</v>
      </c>
      <c r="C126" s="8" t="s">
        <v>7</v>
      </c>
      <c r="D126" s="8" t="s">
        <v>76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199</v>
      </c>
      <c r="B127" s="8" t="s">
        <v>3</v>
      </c>
      <c r="C127" s="8" t="s">
        <v>7</v>
      </c>
      <c r="D127" s="8" t="s">
        <v>60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200</v>
      </c>
      <c r="B128" s="8" t="s">
        <v>62</v>
      </c>
      <c r="C128" s="8" t="s">
        <v>15</v>
      </c>
      <c r="D128" s="24">
        <f>E125/E2</f>
        <v>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201</v>
      </c>
      <c r="B129" s="8" t="s">
        <v>54</v>
      </c>
      <c r="C129" s="8" t="s">
        <v>7</v>
      </c>
      <c r="D129" s="8" t="s">
        <v>202</v>
      </c>
      <c r="E129" s="33">
        <f>'[7]Посыпка пескосоляной смесью'!$BB$87</f>
        <v>0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203</v>
      </c>
      <c r="B130" s="8" t="s">
        <v>57</v>
      </c>
      <c r="C130" s="8" t="s">
        <v>7</v>
      </c>
      <c r="D130" s="8" t="s">
        <v>111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204</v>
      </c>
      <c r="B131" s="8" t="s">
        <v>3</v>
      </c>
      <c r="C131" s="8" t="s">
        <v>7</v>
      </c>
      <c r="D131" s="8" t="s">
        <v>60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205</v>
      </c>
      <c r="B132" s="8" t="s">
        <v>62</v>
      </c>
      <c r="C132" s="8" t="s">
        <v>15</v>
      </c>
      <c r="D132" s="24">
        <f>E129/E2</f>
        <v>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206</v>
      </c>
      <c r="B133" s="8" t="s">
        <v>54</v>
      </c>
      <c r="C133" s="8" t="s">
        <v>7</v>
      </c>
      <c r="D133" s="8" t="s">
        <v>207</v>
      </c>
      <c r="E133" s="33">
        <f>'[7]Ликвид налед'!$X$87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208</v>
      </c>
      <c r="B134" s="8" t="s">
        <v>57</v>
      </c>
      <c r="C134" s="8" t="s">
        <v>7</v>
      </c>
      <c r="D134" s="8" t="s">
        <v>82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209</v>
      </c>
      <c r="B135" s="8" t="s">
        <v>3</v>
      </c>
      <c r="C135" s="8" t="s">
        <v>7</v>
      </c>
      <c r="D135" s="8" t="s">
        <v>60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210</v>
      </c>
      <c r="B136" s="8" t="s">
        <v>62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211</v>
      </c>
      <c r="B137" s="8" t="s">
        <v>54</v>
      </c>
      <c r="C137" s="8" t="s">
        <v>7</v>
      </c>
      <c r="D137" s="8" t="s">
        <v>212</v>
      </c>
      <c r="E137" s="33">
        <f>'[7]покос травы'!$M$87</f>
        <v>0</v>
      </c>
      <c r="F137" s="33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213</v>
      </c>
      <c r="B138" s="8" t="s">
        <v>57</v>
      </c>
      <c r="C138" s="8" t="s">
        <v>7</v>
      </c>
      <c r="D138" s="8" t="s">
        <v>76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214</v>
      </c>
      <c r="B139" s="8" t="s">
        <v>3</v>
      </c>
      <c r="C139" s="8" t="s">
        <v>7</v>
      </c>
      <c r="D139" s="8" t="s">
        <v>60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215</v>
      </c>
      <c r="B140" s="8" t="s">
        <v>62</v>
      </c>
      <c r="C140" s="8" t="s">
        <v>15</v>
      </c>
      <c r="D140" s="24">
        <f>E137/E2</f>
        <v>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216</v>
      </c>
      <c r="B141" s="8" t="s">
        <v>54</v>
      </c>
      <c r="C141" s="8" t="s">
        <v>7</v>
      </c>
      <c r="D141" s="24" t="s">
        <v>217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218</v>
      </c>
      <c r="B142" s="8" t="s">
        <v>57</v>
      </c>
      <c r="C142" s="8" t="s">
        <v>7</v>
      </c>
      <c r="D142" s="24" t="s">
        <v>82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219</v>
      </c>
      <c r="B143" s="8" t="s">
        <v>3</v>
      </c>
      <c r="C143" s="8" t="s">
        <v>7</v>
      </c>
      <c r="D143" s="24" t="s">
        <v>60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220</v>
      </c>
      <c r="B144" s="8" t="s">
        <v>62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221</v>
      </c>
      <c r="B145" s="8" t="s">
        <v>54</v>
      </c>
      <c r="C145" s="8" t="s">
        <v>7</v>
      </c>
      <c r="D145" s="24" t="s">
        <v>222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223</v>
      </c>
      <c r="B146" s="8" t="s">
        <v>57</v>
      </c>
      <c r="C146" s="8" t="s">
        <v>7</v>
      </c>
      <c r="D146" s="24" t="s">
        <v>111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224</v>
      </c>
      <c r="B147" s="8" t="s">
        <v>3</v>
      </c>
      <c r="C147" s="8" t="s">
        <v>7</v>
      </c>
      <c r="D147" s="24" t="s">
        <v>60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225</v>
      </c>
      <c r="B148" s="8" t="s">
        <v>62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226</v>
      </c>
      <c r="B149" s="8" t="s">
        <v>54</v>
      </c>
      <c r="C149" s="8" t="s">
        <v>7</v>
      </c>
      <c r="D149" s="24" t="s">
        <v>227</v>
      </c>
      <c r="E149" s="37">
        <v>0</v>
      </c>
      <c r="F149" s="33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228</v>
      </c>
      <c r="B150" s="8" t="s">
        <v>57</v>
      </c>
      <c r="C150" s="8" t="s">
        <v>7</v>
      </c>
      <c r="D150" s="24" t="s">
        <v>111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229</v>
      </c>
      <c r="B151" s="8" t="s">
        <v>3</v>
      </c>
      <c r="C151" s="8" t="s">
        <v>7</v>
      </c>
      <c r="D151" s="24" t="s">
        <v>60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230</v>
      </c>
      <c r="B152" s="8" t="s">
        <v>62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54</v>
      </c>
      <c r="C153" s="8" t="s">
        <v>7</v>
      </c>
      <c r="D153" s="24" t="s">
        <v>373</v>
      </c>
      <c r="E153" s="37">
        <f>'[3]2018 непоср.'!$W$46</f>
        <v>243.32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57</v>
      </c>
      <c r="C154" s="8" t="s">
        <v>7</v>
      </c>
      <c r="D154" s="24" t="s">
        <v>111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60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62</v>
      </c>
      <c r="C156" s="8" t="s">
        <v>15</v>
      </c>
      <c r="D156" s="24">
        <f>E153/E2</f>
        <v>0.36251489868891534</v>
      </c>
      <c r="E156" s="37"/>
      <c r="F156" s="2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231</v>
      </c>
      <c r="B157" s="8" t="s">
        <v>54</v>
      </c>
      <c r="C157" s="8" t="s">
        <v>7</v>
      </c>
      <c r="D157" s="8" t="s">
        <v>232</v>
      </c>
      <c r="E157" s="33"/>
      <c r="F157" s="35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233</v>
      </c>
      <c r="B158" s="8" t="s">
        <v>57</v>
      </c>
      <c r="C158" s="8" t="s">
        <v>7</v>
      </c>
      <c r="D158" s="8" t="s">
        <v>111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234</v>
      </c>
      <c r="B159" s="8" t="s">
        <v>3</v>
      </c>
      <c r="C159" s="8" t="s">
        <v>7</v>
      </c>
      <c r="D159" s="8" t="s">
        <v>60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235</v>
      </c>
      <c r="B160" s="8" t="s">
        <v>62</v>
      </c>
      <c r="C160" s="8" t="s">
        <v>15</v>
      </c>
      <c r="D160" s="24">
        <f>E157/E2</f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236</v>
      </c>
      <c r="B161" s="19" t="s">
        <v>49</v>
      </c>
      <c r="C161" s="19" t="s">
        <v>7</v>
      </c>
      <c r="D161" s="19" t="s">
        <v>237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238</v>
      </c>
      <c r="B162" s="8" t="s">
        <v>52</v>
      </c>
      <c r="C162" s="8" t="s">
        <v>15</v>
      </c>
      <c r="D162" s="23">
        <f>E163+E167+E171+E175+E179+E183+E187+E191+E195+E199+E203</f>
        <v>22202.0201328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239</v>
      </c>
      <c r="B163" s="8" t="s">
        <v>54</v>
      </c>
      <c r="C163" s="8" t="s">
        <v>7</v>
      </c>
      <c r="D163" s="8" t="s">
        <v>240</v>
      </c>
      <c r="E163" s="33">
        <f>('[2]гук(2016)'!$HC$39+'[2]гук(2016)'!$HC$43)*12*'[2]гук(2016)'!$HC$4</f>
        <v>3743.9831328000005</v>
      </c>
      <c r="F163" s="33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241</v>
      </c>
      <c r="B164" s="8" t="s">
        <v>57</v>
      </c>
      <c r="C164" s="8" t="s">
        <v>7</v>
      </c>
      <c r="D164" s="8" t="s">
        <v>242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243</v>
      </c>
      <c r="B165" s="8" t="s">
        <v>3</v>
      </c>
      <c r="C165" s="8" t="s">
        <v>7</v>
      </c>
      <c r="D165" s="8" t="s">
        <v>381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244</v>
      </c>
      <c r="B166" s="8" t="s">
        <v>62</v>
      </c>
      <c r="C166" s="8" t="s">
        <v>15</v>
      </c>
      <c r="D166" s="43">
        <f>E163/F163</f>
        <v>3743.9831328000005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239</v>
      </c>
      <c r="B167" s="8" t="s">
        <v>54</v>
      </c>
      <c r="C167" s="8" t="s">
        <v>7</v>
      </c>
      <c r="D167" s="8" t="s">
        <v>374</v>
      </c>
      <c r="E167" s="37">
        <v>1973.7270000000001</v>
      </c>
      <c r="F167" s="33">
        <v>1</v>
      </c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241</v>
      </c>
      <c r="B168" s="8" t="s">
        <v>57</v>
      </c>
      <c r="C168" s="8" t="s">
        <v>7</v>
      </c>
      <c r="D168" s="8" t="s">
        <v>242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243</v>
      </c>
      <c r="B169" s="8" t="s">
        <v>3</v>
      </c>
      <c r="C169" s="8" t="s">
        <v>7</v>
      </c>
      <c r="D169" s="8" t="s">
        <v>381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244</v>
      </c>
      <c r="B170" s="8" t="s">
        <v>62</v>
      </c>
      <c r="C170" s="8" t="s">
        <v>15</v>
      </c>
      <c r="D170" s="24">
        <f>E167/F167</f>
        <v>1973.7270000000001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245</v>
      </c>
      <c r="B171" s="8" t="s">
        <v>54</v>
      </c>
      <c r="C171" s="8" t="s">
        <v>7</v>
      </c>
      <c r="D171" s="8" t="s">
        <v>246</v>
      </c>
      <c r="E171" s="37">
        <v>81.290000000000006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247</v>
      </c>
      <c r="B172" s="8" t="s">
        <v>57</v>
      </c>
      <c r="C172" s="8" t="s">
        <v>7</v>
      </c>
      <c r="D172" s="8" t="s">
        <v>111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248</v>
      </c>
      <c r="B173" s="8" t="s">
        <v>3</v>
      </c>
      <c r="C173" s="8" t="s">
        <v>7</v>
      </c>
      <c r="D173" s="8" t="s">
        <v>60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249</v>
      </c>
      <c r="B174" s="8" t="s">
        <v>62</v>
      </c>
      <c r="C174" s="8" t="s">
        <v>15</v>
      </c>
      <c r="D174" s="24">
        <f>E171/E2</f>
        <v>0.121111442193087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250</v>
      </c>
      <c r="B175" s="8" t="s">
        <v>54</v>
      </c>
      <c r="C175" s="8" t="s">
        <v>7</v>
      </c>
      <c r="D175" s="8" t="s">
        <v>251</v>
      </c>
      <c r="E175" s="37">
        <v>0</v>
      </c>
      <c r="F175" s="33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252</v>
      </c>
      <c r="B176" s="8" t="s">
        <v>57</v>
      </c>
      <c r="C176" s="8" t="s">
        <v>7</v>
      </c>
      <c r="D176" s="8" t="s">
        <v>111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253</v>
      </c>
      <c r="B177" s="8" t="s">
        <v>3</v>
      </c>
      <c r="C177" s="8" t="s">
        <v>7</v>
      </c>
      <c r="D177" s="8" t="s">
        <v>60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254</v>
      </c>
      <c r="B178" s="8" t="s">
        <v>62</v>
      </c>
      <c r="C178" s="8" t="s">
        <v>15</v>
      </c>
      <c r="D178" s="24">
        <f>E175/E2</f>
        <v>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255</v>
      </c>
      <c r="B179" s="8" t="s">
        <v>54</v>
      </c>
      <c r="C179" s="8" t="s">
        <v>7</v>
      </c>
      <c r="D179" s="8" t="s">
        <v>256</v>
      </c>
      <c r="E179" s="33">
        <v>216.43</v>
      </c>
      <c r="F179" s="33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257</v>
      </c>
      <c r="B180" s="8" t="s">
        <v>57</v>
      </c>
      <c r="C180" s="8" t="s">
        <v>7</v>
      </c>
      <c r="D180" s="8" t="s">
        <v>111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258</v>
      </c>
      <c r="B181" s="8" t="s">
        <v>3</v>
      </c>
      <c r="C181" s="8" t="s">
        <v>7</v>
      </c>
      <c r="D181" s="8" t="s">
        <v>60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259</v>
      </c>
      <c r="B182" s="8" t="s">
        <v>62</v>
      </c>
      <c r="C182" s="8" t="s">
        <v>15</v>
      </c>
      <c r="D182" s="24">
        <f>E179/E2</f>
        <v>0.32245232419547076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260</v>
      </c>
      <c r="B183" s="8" t="s">
        <v>54</v>
      </c>
      <c r="C183" s="8" t="s">
        <v>7</v>
      </c>
      <c r="D183" s="8" t="s">
        <v>261</v>
      </c>
      <c r="E183" s="33">
        <v>1197.8599999999999</v>
      </c>
      <c r="F183" s="33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262</v>
      </c>
      <c r="B184" s="8" t="s">
        <v>57</v>
      </c>
      <c r="C184" s="8" t="s">
        <v>7</v>
      </c>
      <c r="D184" s="8" t="s">
        <v>111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263</v>
      </c>
      <c r="B185" s="8" t="s">
        <v>3</v>
      </c>
      <c r="C185" s="8" t="s">
        <v>7</v>
      </c>
      <c r="D185" s="8" t="s">
        <v>60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264</v>
      </c>
      <c r="B186" s="8" t="s">
        <v>62</v>
      </c>
      <c r="C186" s="8" t="s">
        <v>15</v>
      </c>
      <c r="D186" s="24">
        <f>E183/E2</f>
        <v>1.784654350417163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/>
      <c r="B187" s="8" t="s">
        <v>54</v>
      </c>
      <c r="C187" s="8" t="s">
        <v>7</v>
      </c>
      <c r="D187" s="8" t="s">
        <v>370</v>
      </c>
      <c r="E187" s="37">
        <v>1468.27</v>
      </c>
      <c r="F187" s="33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/>
      <c r="B188" s="8" t="s">
        <v>57</v>
      </c>
      <c r="C188" s="8" t="s">
        <v>7</v>
      </c>
      <c r="D188" s="8" t="s">
        <v>111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/>
      <c r="B189" s="8" t="s">
        <v>3</v>
      </c>
      <c r="C189" s="8" t="s">
        <v>7</v>
      </c>
      <c r="D189" s="8" t="s">
        <v>60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/>
      <c r="B190" s="8" t="s">
        <v>62</v>
      </c>
      <c r="C190" s="8" t="s">
        <v>15</v>
      </c>
      <c r="D190" s="24">
        <f>E187/E2</f>
        <v>2.1875297973778305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265</v>
      </c>
      <c r="B191" s="8" t="s">
        <v>54</v>
      </c>
      <c r="C191" s="8" t="s">
        <v>7</v>
      </c>
      <c r="D191" s="8" t="s">
        <v>266</v>
      </c>
      <c r="E191" s="37">
        <v>164.3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267</v>
      </c>
      <c r="B192" s="8" t="s">
        <v>57</v>
      </c>
      <c r="C192" s="8" t="s">
        <v>7</v>
      </c>
      <c r="D192" s="8" t="s">
        <v>111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268</v>
      </c>
      <c r="B193" s="8" t="s">
        <v>3</v>
      </c>
      <c r="C193" s="8" t="s">
        <v>7</v>
      </c>
      <c r="D193" s="8" t="s">
        <v>60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269</v>
      </c>
      <c r="B194" s="8" t="s">
        <v>62</v>
      </c>
      <c r="C194" s="8" t="s">
        <v>15</v>
      </c>
      <c r="D194" s="24">
        <f>E191/E2</f>
        <v>0.24478545887961858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 t="s">
        <v>270</v>
      </c>
      <c r="B195" s="8" t="s">
        <v>54</v>
      </c>
      <c r="C195" s="8" t="s">
        <v>7</v>
      </c>
      <c r="D195" s="8" t="s">
        <v>271</v>
      </c>
      <c r="E195" s="33">
        <v>5611.75</v>
      </c>
      <c r="F195" s="33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 t="s">
        <v>272</v>
      </c>
      <c r="B196" s="8" t="s">
        <v>57</v>
      </c>
      <c r="C196" s="8" t="s">
        <v>7</v>
      </c>
      <c r="D196" s="8" t="s">
        <v>111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 t="s">
        <v>273</v>
      </c>
      <c r="B197" s="8" t="s">
        <v>3</v>
      </c>
      <c r="C197" s="8" t="s">
        <v>7</v>
      </c>
      <c r="D197" s="8" t="s">
        <v>60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 t="s">
        <v>274</v>
      </c>
      <c r="B198" s="8" t="s">
        <v>62</v>
      </c>
      <c r="C198" s="8" t="s">
        <v>15</v>
      </c>
      <c r="D198" s="24">
        <f>E195/E2</f>
        <v>8.3607717520858156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31.5" x14ac:dyDescent="0.25">
      <c r="A199" s="22" t="s">
        <v>275</v>
      </c>
      <c r="B199" s="8" t="s">
        <v>54</v>
      </c>
      <c r="C199" s="8" t="s">
        <v>7</v>
      </c>
      <c r="D199" s="8" t="s">
        <v>276</v>
      </c>
      <c r="E199" s="37">
        <v>7744.41</v>
      </c>
      <c r="F199" s="33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x14ac:dyDescent="0.25">
      <c r="A200" s="22" t="s">
        <v>277</v>
      </c>
      <c r="B200" s="8" t="s">
        <v>57</v>
      </c>
      <c r="C200" s="8" t="s">
        <v>7</v>
      </c>
      <c r="D200" s="8" t="s">
        <v>111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x14ac:dyDescent="0.25">
      <c r="A201" s="22" t="s">
        <v>278</v>
      </c>
      <c r="B201" s="8" t="s">
        <v>3</v>
      </c>
      <c r="C201" s="8" t="s">
        <v>7</v>
      </c>
      <c r="D201" s="8" t="s">
        <v>60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279</v>
      </c>
      <c r="B202" s="8" t="s">
        <v>62</v>
      </c>
      <c r="C202" s="8" t="s">
        <v>15</v>
      </c>
      <c r="D202" s="24">
        <f>E199/E2</f>
        <v>11.538155542312275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ht="31.5" x14ac:dyDescent="0.25">
      <c r="A203" s="22"/>
      <c r="B203" s="8" t="s">
        <v>54</v>
      </c>
      <c r="C203" s="8" t="s">
        <v>7</v>
      </c>
      <c r="D203" s="24" t="s">
        <v>280</v>
      </c>
      <c r="E203" s="37">
        <v>0</v>
      </c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/>
      <c r="B204" s="8" t="s">
        <v>57</v>
      </c>
      <c r="C204" s="8" t="s">
        <v>7</v>
      </c>
      <c r="D204" s="24" t="s">
        <v>111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x14ac:dyDescent="0.25">
      <c r="A205" s="22"/>
      <c r="B205" s="8" t="s">
        <v>3</v>
      </c>
      <c r="C205" s="8" t="s">
        <v>7</v>
      </c>
      <c r="D205" s="24" t="s">
        <v>60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/>
      <c r="B206" s="8" t="s">
        <v>62</v>
      </c>
      <c r="C206" s="8" t="s">
        <v>15</v>
      </c>
      <c r="D206" s="24">
        <f>E203/E2</f>
        <v>0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ht="47.25" x14ac:dyDescent="0.25">
      <c r="A207" s="36" t="s">
        <v>281</v>
      </c>
      <c r="B207" s="19" t="s">
        <v>49</v>
      </c>
      <c r="C207" s="19" t="s">
        <v>7</v>
      </c>
      <c r="D207" s="19" t="s">
        <v>282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ht="18.75" x14ac:dyDescent="0.25">
      <c r="A208" s="22" t="s">
        <v>283</v>
      </c>
      <c r="B208" s="8" t="s">
        <v>52</v>
      </c>
      <c r="C208" s="8" t="s">
        <v>15</v>
      </c>
      <c r="D208" s="8">
        <f>E209+E213+E217+E221+E225+E229+E233+E237+E241+E245</f>
        <v>3238.07</v>
      </c>
      <c r="E208" s="37"/>
      <c r="F208" s="2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284</v>
      </c>
      <c r="B209" s="8" t="s">
        <v>54</v>
      </c>
      <c r="C209" s="8" t="s">
        <v>7</v>
      </c>
      <c r="D209" s="8" t="s">
        <v>285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286</v>
      </c>
      <c r="B210" s="8" t="s">
        <v>57</v>
      </c>
      <c r="C210" s="8" t="s">
        <v>7</v>
      </c>
      <c r="D210" s="8" t="s">
        <v>111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287</v>
      </c>
      <c r="B211" s="8" t="s">
        <v>3</v>
      </c>
      <c r="C211" s="8" t="s">
        <v>7</v>
      </c>
      <c r="D211" s="8" t="s">
        <v>60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288</v>
      </c>
      <c r="B212" s="8" t="s">
        <v>62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289</v>
      </c>
      <c r="B213" s="8" t="s">
        <v>54</v>
      </c>
      <c r="C213" s="8" t="s">
        <v>7</v>
      </c>
      <c r="D213" s="8" t="s">
        <v>290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291</v>
      </c>
      <c r="B214" s="8" t="s">
        <v>57</v>
      </c>
      <c r="C214" s="8" t="s">
        <v>7</v>
      </c>
      <c r="D214" s="8" t="s">
        <v>111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292</v>
      </c>
      <c r="B215" s="8" t="s">
        <v>3</v>
      </c>
      <c r="C215" s="8" t="s">
        <v>7</v>
      </c>
      <c r="D215" s="8" t="s">
        <v>60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293</v>
      </c>
      <c r="B216" s="8" t="s">
        <v>62</v>
      </c>
      <c r="C216" s="8" t="s">
        <v>15</v>
      </c>
      <c r="D216" s="24">
        <f>E213/E2</f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294</v>
      </c>
      <c r="B217" s="8" t="s">
        <v>54</v>
      </c>
      <c r="C217" s="8" t="s">
        <v>7</v>
      </c>
      <c r="D217" s="8" t="s">
        <v>295</v>
      </c>
      <c r="E217" s="37">
        <v>0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296</v>
      </c>
      <c r="B218" s="8" t="s">
        <v>57</v>
      </c>
      <c r="C218" s="8" t="s">
        <v>7</v>
      </c>
      <c r="D218" s="8" t="s">
        <v>111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297</v>
      </c>
      <c r="B219" s="8" t="s">
        <v>3</v>
      </c>
      <c r="C219" s="8" t="s">
        <v>7</v>
      </c>
      <c r="D219" s="8" t="s">
        <v>60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298</v>
      </c>
      <c r="B220" s="8" t="s">
        <v>62</v>
      </c>
      <c r="C220" s="8" t="s">
        <v>15</v>
      </c>
      <c r="D220" s="8">
        <v>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299</v>
      </c>
      <c r="B221" s="8" t="s">
        <v>54</v>
      </c>
      <c r="C221" s="8" t="s">
        <v>7</v>
      </c>
      <c r="D221" s="8" t="s">
        <v>300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301</v>
      </c>
      <c r="B222" s="8" t="s">
        <v>57</v>
      </c>
      <c r="C222" s="8" t="s">
        <v>7</v>
      </c>
      <c r="D222" s="8" t="s">
        <v>111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302</v>
      </c>
      <c r="B223" s="8" t="s">
        <v>3</v>
      </c>
      <c r="C223" s="8" t="s">
        <v>7</v>
      </c>
      <c r="D223" s="8" t="s">
        <v>60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303</v>
      </c>
      <c r="B224" s="8" t="s">
        <v>62</v>
      </c>
      <c r="C224" s="8" t="s">
        <v>15</v>
      </c>
      <c r="D224" s="8"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304</v>
      </c>
      <c r="B225" s="8" t="s">
        <v>54</v>
      </c>
      <c r="C225" s="8" t="s">
        <v>7</v>
      </c>
      <c r="D225" s="8" t="s">
        <v>305</v>
      </c>
      <c r="E225" s="37">
        <v>3238.07</v>
      </c>
      <c r="F225" s="33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306</v>
      </c>
      <c r="B226" s="8" t="s">
        <v>57</v>
      </c>
      <c r="C226" s="8" t="s">
        <v>7</v>
      </c>
      <c r="D226" s="8" t="s">
        <v>111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307</v>
      </c>
      <c r="B227" s="8" t="s">
        <v>3</v>
      </c>
      <c r="C227" s="8" t="s">
        <v>7</v>
      </c>
      <c r="D227" s="8" t="s">
        <v>60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308</v>
      </c>
      <c r="B228" s="8" t="s">
        <v>62</v>
      </c>
      <c r="C228" s="8" t="s">
        <v>15</v>
      </c>
      <c r="D228" s="24">
        <f>E225/E2</f>
        <v>4.8242997616209768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309</v>
      </c>
      <c r="B229" s="8" t="s">
        <v>54</v>
      </c>
      <c r="C229" s="8" t="s">
        <v>7</v>
      </c>
      <c r="D229" s="8" t="s">
        <v>310</v>
      </c>
      <c r="E229" s="37">
        <v>0</v>
      </c>
      <c r="F229" s="33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311</v>
      </c>
      <c r="B230" s="8" t="s">
        <v>57</v>
      </c>
      <c r="C230" s="8" t="s">
        <v>7</v>
      </c>
      <c r="D230" s="8" t="s">
        <v>111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312</v>
      </c>
      <c r="B231" s="8" t="s">
        <v>3</v>
      </c>
      <c r="C231" s="8" t="s">
        <v>7</v>
      </c>
      <c r="D231" s="8" t="s">
        <v>60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313</v>
      </c>
      <c r="B232" s="8" t="s">
        <v>62</v>
      </c>
      <c r="C232" s="8" t="s">
        <v>15</v>
      </c>
      <c r="D232" s="24">
        <f>E229/E2</f>
        <v>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314</v>
      </c>
      <c r="B233" s="8" t="s">
        <v>54</v>
      </c>
      <c r="C233" s="8" t="s">
        <v>7</v>
      </c>
      <c r="D233" s="8" t="s">
        <v>315</v>
      </c>
      <c r="E233" s="37">
        <v>0</v>
      </c>
      <c r="F233" s="33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316</v>
      </c>
      <c r="B234" s="8" t="s">
        <v>57</v>
      </c>
      <c r="C234" s="8" t="s">
        <v>7</v>
      </c>
      <c r="D234" s="8" t="s">
        <v>111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317</v>
      </c>
      <c r="B235" s="8" t="s">
        <v>3</v>
      </c>
      <c r="C235" s="8" t="s">
        <v>7</v>
      </c>
      <c r="D235" s="8" t="s">
        <v>60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318</v>
      </c>
      <c r="B236" s="8" t="s">
        <v>62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319</v>
      </c>
      <c r="B237" s="8" t="s">
        <v>54</v>
      </c>
      <c r="C237" s="8" t="s">
        <v>7</v>
      </c>
      <c r="D237" s="8" t="s">
        <v>320</v>
      </c>
      <c r="E237" s="37">
        <v>0</v>
      </c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321</v>
      </c>
      <c r="B238" s="8" t="s">
        <v>57</v>
      </c>
      <c r="C238" s="8" t="s">
        <v>7</v>
      </c>
      <c r="D238" s="8" t="s">
        <v>111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322</v>
      </c>
      <c r="B239" s="8" t="s">
        <v>3</v>
      </c>
      <c r="C239" s="8" t="s">
        <v>7</v>
      </c>
      <c r="D239" s="8" t="s">
        <v>60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323</v>
      </c>
      <c r="B240" s="8" t="s">
        <v>62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ht="31.5" x14ac:dyDescent="0.25">
      <c r="A241" s="22" t="s">
        <v>324</v>
      </c>
      <c r="B241" s="8" t="s">
        <v>54</v>
      </c>
      <c r="C241" s="8" t="s">
        <v>7</v>
      </c>
      <c r="D241" s="8" t="s">
        <v>325</v>
      </c>
      <c r="E241" s="37">
        <v>0</v>
      </c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s="10" customFormat="1" x14ac:dyDescent="0.25">
      <c r="A242" s="22" t="s">
        <v>326</v>
      </c>
      <c r="B242" s="8" t="s">
        <v>57</v>
      </c>
      <c r="C242" s="8" t="s">
        <v>7</v>
      </c>
      <c r="D242" s="8" t="s">
        <v>111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s="10" customFormat="1" x14ac:dyDescent="0.25">
      <c r="A243" s="22" t="s">
        <v>327</v>
      </c>
      <c r="B243" s="8" t="s">
        <v>3</v>
      </c>
      <c r="C243" s="8" t="s">
        <v>7</v>
      </c>
      <c r="D243" s="8" t="s">
        <v>60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s="10" customFormat="1" x14ac:dyDescent="0.25">
      <c r="A244" s="22" t="s">
        <v>328</v>
      </c>
      <c r="B244" s="8" t="s">
        <v>62</v>
      </c>
      <c r="C244" s="8" t="s">
        <v>15</v>
      </c>
      <c r="D244" s="24">
        <f>E241/E2</f>
        <v>0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s="10" customFormat="1" ht="31.5" x14ac:dyDescent="0.25">
      <c r="A245" s="22" t="s">
        <v>329</v>
      </c>
      <c r="B245" s="8" t="s">
        <v>54</v>
      </c>
      <c r="C245" s="8" t="s">
        <v>7</v>
      </c>
      <c r="D245" s="8" t="s">
        <v>330</v>
      </c>
      <c r="E245" s="37">
        <v>0</v>
      </c>
      <c r="F245" s="37" t="s">
        <v>331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s="10" customFormat="1" x14ac:dyDescent="0.25">
      <c r="A246" s="22" t="s">
        <v>332</v>
      </c>
      <c r="B246" s="8" t="s">
        <v>57</v>
      </c>
      <c r="C246" s="8" t="s">
        <v>7</v>
      </c>
      <c r="D246" s="8" t="s">
        <v>111</v>
      </c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s="10" customFormat="1" x14ac:dyDescent="0.25">
      <c r="A247" s="22" t="s">
        <v>333</v>
      </c>
      <c r="B247" s="8" t="s">
        <v>3</v>
      </c>
      <c r="C247" s="8" t="s">
        <v>7</v>
      </c>
      <c r="D247" s="8" t="s">
        <v>334</v>
      </c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1:22" s="10" customFormat="1" x14ac:dyDescent="0.25">
      <c r="A248" s="22" t="s">
        <v>335</v>
      </c>
      <c r="B248" s="8" t="s">
        <v>62</v>
      </c>
      <c r="C248" s="8" t="s">
        <v>15</v>
      </c>
      <c r="D248" s="24">
        <f>E245/E2</f>
        <v>0</v>
      </c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1:22" s="10" customFormat="1" x14ac:dyDescent="0.25">
      <c r="A249" s="22"/>
      <c r="B249" s="19" t="s">
        <v>336</v>
      </c>
      <c r="C249" s="8" t="s">
        <v>15</v>
      </c>
      <c r="D249" s="28">
        <f>SUM(D84,D28,D34,D60,D66,D72,D78,D94,D104,D162,D208)</f>
        <v>64335.9730528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1:22" x14ac:dyDescent="0.25">
      <c r="A250" s="45" t="s">
        <v>337</v>
      </c>
      <c r="B250" s="45"/>
      <c r="C250" s="45"/>
      <c r="D250" s="45"/>
    </row>
    <row r="251" spans="1:22" x14ac:dyDescent="0.25">
      <c r="A251" s="6" t="s">
        <v>338</v>
      </c>
      <c r="B251" s="7" t="s">
        <v>339</v>
      </c>
      <c r="C251" s="7" t="s">
        <v>340</v>
      </c>
      <c r="D251" s="7">
        <f>'[3]2018 непоср.'!$AA$46</f>
        <v>2</v>
      </c>
      <c r="E251" s="2" t="s">
        <v>378</v>
      </c>
    </row>
    <row r="252" spans="1:22" x14ac:dyDescent="0.25">
      <c r="A252" s="6" t="s">
        <v>341</v>
      </c>
      <c r="B252" s="7" t="s">
        <v>342</v>
      </c>
      <c r="C252" s="7" t="s">
        <v>340</v>
      </c>
      <c r="D252" s="7">
        <f>'[3]2018 непоср.'!$AB$46</f>
        <v>2</v>
      </c>
      <c r="E252" s="2" t="s">
        <v>378</v>
      </c>
    </row>
    <row r="253" spans="1:22" x14ac:dyDescent="0.25">
      <c r="A253" s="6" t="s">
        <v>343</v>
      </c>
      <c r="B253" s="7" t="s">
        <v>344</v>
      </c>
      <c r="C253" s="7" t="s">
        <v>340</v>
      </c>
      <c r="D253" s="7">
        <f>'[3]2018 непоср.'!$AC$46</f>
        <v>0</v>
      </c>
      <c r="E253" s="2" t="s">
        <v>378</v>
      </c>
    </row>
    <row r="254" spans="1:22" x14ac:dyDescent="0.25">
      <c r="A254" s="6" t="s">
        <v>345</v>
      </c>
      <c r="B254" s="7" t="s">
        <v>346</v>
      </c>
      <c r="C254" s="7" t="s">
        <v>15</v>
      </c>
      <c r="D254" s="7">
        <f>'[3]2018 непоср.'!$AD$46</f>
        <v>-21923.1</v>
      </c>
      <c r="E254" s="2" t="s">
        <v>378</v>
      </c>
    </row>
    <row r="255" spans="1:22" x14ac:dyDescent="0.25">
      <c r="A255" s="45" t="s">
        <v>347</v>
      </c>
      <c r="B255" s="45"/>
      <c r="C255" s="45"/>
      <c r="D255" s="45"/>
    </row>
    <row r="256" spans="1:22" ht="31.5" x14ac:dyDescent="0.25">
      <c r="A256" s="6" t="s">
        <v>348</v>
      </c>
      <c r="B256" s="7" t="s">
        <v>14</v>
      </c>
      <c r="C256" s="7" t="s">
        <v>15</v>
      </c>
      <c r="D256" s="7">
        <v>0</v>
      </c>
      <c r="E256" s="2" t="s">
        <v>349</v>
      </c>
    </row>
    <row r="257" spans="1:5" ht="31.5" x14ac:dyDescent="0.25">
      <c r="A257" s="6" t="s">
        <v>350</v>
      </c>
      <c r="B257" s="7" t="s">
        <v>17</v>
      </c>
      <c r="C257" s="7" t="s">
        <v>15</v>
      </c>
      <c r="D257" s="7">
        <v>0</v>
      </c>
      <c r="E257" s="2" t="s">
        <v>349</v>
      </c>
    </row>
    <row r="258" spans="1:5" ht="31.5" x14ac:dyDescent="0.25">
      <c r="A258" s="6" t="s">
        <v>351</v>
      </c>
      <c r="B258" s="7" t="s">
        <v>19</v>
      </c>
      <c r="C258" s="7" t="s">
        <v>15</v>
      </c>
      <c r="D258" s="7">
        <v>0</v>
      </c>
      <c r="E258" s="2" t="s">
        <v>349</v>
      </c>
    </row>
    <row r="259" spans="1:5" ht="31.5" x14ac:dyDescent="0.25">
      <c r="A259" s="6" t="s">
        <v>352</v>
      </c>
      <c r="B259" s="7" t="s">
        <v>43</v>
      </c>
      <c r="C259" s="7" t="s">
        <v>15</v>
      </c>
      <c r="D259" s="7">
        <v>0</v>
      </c>
      <c r="E259" s="2" t="s">
        <v>349</v>
      </c>
    </row>
    <row r="260" spans="1:5" ht="31.5" x14ac:dyDescent="0.25">
      <c r="A260" s="6" t="s">
        <v>353</v>
      </c>
      <c r="B260" s="7" t="s">
        <v>354</v>
      </c>
      <c r="C260" s="7" t="s">
        <v>15</v>
      </c>
      <c r="D260" s="7">
        <v>0</v>
      </c>
      <c r="E260" s="2" t="s">
        <v>349</v>
      </c>
    </row>
    <row r="261" spans="1:5" ht="31.5" x14ac:dyDescent="0.25">
      <c r="A261" s="6" t="s">
        <v>355</v>
      </c>
      <c r="B261" s="7" t="s">
        <v>47</v>
      </c>
      <c r="C261" s="7" t="s">
        <v>15</v>
      </c>
      <c r="D261" s="7">
        <v>0</v>
      </c>
      <c r="E261" s="2" t="s">
        <v>349</v>
      </c>
    </row>
    <row r="262" spans="1:5" x14ac:dyDescent="0.25">
      <c r="A262" s="45" t="s">
        <v>356</v>
      </c>
      <c r="B262" s="45"/>
      <c r="C262" s="45"/>
      <c r="D262" s="45"/>
      <c r="E262" s="29"/>
    </row>
    <row r="263" spans="1:5" ht="31.5" x14ac:dyDescent="0.25">
      <c r="A263" s="6" t="s">
        <v>357</v>
      </c>
      <c r="B263" s="7" t="s">
        <v>339</v>
      </c>
      <c r="C263" s="7" t="s">
        <v>340</v>
      </c>
      <c r="D263" s="7">
        <v>0</v>
      </c>
      <c r="E263" s="2" t="s">
        <v>349</v>
      </c>
    </row>
    <row r="264" spans="1:5" ht="31.5" x14ac:dyDescent="0.25">
      <c r="A264" s="6" t="s">
        <v>358</v>
      </c>
      <c r="B264" s="7" t="s">
        <v>342</v>
      </c>
      <c r="C264" s="7" t="s">
        <v>340</v>
      </c>
      <c r="D264" s="7">
        <v>0</v>
      </c>
      <c r="E264" s="2" t="s">
        <v>349</v>
      </c>
    </row>
    <row r="265" spans="1:5" ht="31.5" x14ac:dyDescent="0.25">
      <c r="A265" s="6" t="s">
        <v>359</v>
      </c>
      <c r="B265" s="7" t="s">
        <v>360</v>
      </c>
      <c r="C265" s="7" t="s">
        <v>340</v>
      </c>
      <c r="D265" s="7">
        <v>0</v>
      </c>
      <c r="E265" s="2" t="s">
        <v>349</v>
      </c>
    </row>
    <row r="266" spans="1:5" ht="31.5" x14ac:dyDescent="0.25">
      <c r="A266" s="6" t="s">
        <v>361</v>
      </c>
      <c r="B266" s="7" t="s">
        <v>346</v>
      </c>
      <c r="C266" s="7" t="s">
        <v>15</v>
      </c>
      <c r="D266" s="7">
        <v>0</v>
      </c>
      <c r="E266" s="2" t="s">
        <v>349</v>
      </c>
    </row>
    <row r="267" spans="1:5" x14ac:dyDescent="0.25">
      <c r="A267" s="45" t="s">
        <v>362</v>
      </c>
      <c r="B267" s="45"/>
      <c r="C267" s="45"/>
      <c r="D267" s="45"/>
    </row>
    <row r="268" spans="1:5" x14ac:dyDescent="0.25">
      <c r="A268" s="6" t="s">
        <v>363</v>
      </c>
      <c r="B268" s="7" t="s">
        <v>364</v>
      </c>
      <c r="C268" s="7" t="s">
        <v>340</v>
      </c>
      <c r="D268" s="7">
        <v>0</v>
      </c>
      <c r="E268" s="2" t="s">
        <v>365</v>
      </c>
    </row>
    <row r="269" spans="1:5" x14ac:dyDescent="0.25">
      <c r="A269" s="6" t="s">
        <v>366</v>
      </c>
      <c r="B269" s="7" t="s">
        <v>367</v>
      </c>
      <c r="C269" s="7" t="s">
        <v>340</v>
      </c>
      <c r="D269" s="7">
        <v>0</v>
      </c>
      <c r="E269" s="2" t="s">
        <v>365</v>
      </c>
    </row>
    <row r="270" spans="1:5" ht="31.5" x14ac:dyDescent="0.25">
      <c r="A270" s="6" t="s">
        <v>368</v>
      </c>
      <c r="B270" s="7" t="s">
        <v>369</v>
      </c>
      <c r="C270" s="7" t="s">
        <v>15</v>
      </c>
      <c r="D270" s="7">
        <v>0</v>
      </c>
      <c r="E270" s="2" t="s">
        <v>365</v>
      </c>
    </row>
    <row r="274" spans="1:4" x14ac:dyDescent="0.25">
      <c r="A274" s="47" t="s">
        <v>371</v>
      </c>
      <c r="B274" s="47"/>
      <c r="D274" s="30" t="s">
        <v>372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39" orientation="portrait" horizontalDpi="180" verticalDpi="180" r:id="rId1"/>
  <rowBreaks count="1" manualBreakCount="1">
    <brk id="2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2019-04-09T08:31:38Z</dcterms:modified>
</cp:coreProperties>
</file>