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Лист1!$A$1:$D$262</definedName>
  </definedNames>
  <calcPr calcId="162913"/>
</workbook>
</file>

<file path=xl/calcChain.xml><?xml version="1.0" encoding="utf-8"?>
<calcChain xmlns="http://schemas.openxmlformats.org/spreadsheetml/2006/main">
  <c r="D82" i="1" l="1"/>
  <c r="D242" i="1" l="1"/>
  <c r="D241" i="1"/>
  <c r="D240" i="1"/>
  <c r="D239" i="1"/>
  <c r="E153" i="1" l="1"/>
  <c r="D156" i="1" s="1"/>
  <c r="E137" i="1"/>
  <c r="E133" i="1"/>
  <c r="E129" i="1"/>
  <c r="E125" i="1"/>
  <c r="E121" i="1"/>
  <c r="E117" i="1"/>
  <c r="E113" i="1"/>
  <c r="E109" i="1" l="1"/>
  <c r="E105" i="1"/>
  <c r="E99" i="1"/>
  <c r="E85" i="1"/>
  <c r="E77" i="1"/>
  <c r="E73" i="1"/>
  <c r="E60" i="1"/>
  <c r="E28" i="1"/>
  <c r="D25" i="1"/>
  <c r="D23" i="1"/>
  <c r="D15" i="1"/>
  <c r="D14" i="1"/>
  <c r="D13" i="1"/>
  <c r="D11" i="1"/>
  <c r="D10" i="1"/>
  <c r="D9" i="1"/>
  <c r="D72" i="1" l="1"/>
  <c r="D160" i="1" l="1"/>
  <c r="E89" i="1"/>
  <c r="D162" i="1" l="1"/>
  <c r="D94" i="1" l="1"/>
  <c r="D76" i="1" l="1"/>
  <c r="D236" i="1"/>
  <c r="D232" i="1"/>
  <c r="D228" i="1"/>
  <c r="D224" i="1"/>
  <c r="D220" i="1"/>
  <c r="D216" i="1"/>
  <c r="D204" i="1"/>
  <c r="D194" i="1"/>
  <c r="D190" i="1"/>
  <c r="D186" i="1"/>
  <c r="D182" i="1"/>
  <c r="D178" i="1"/>
  <c r="D174" i="1"/>
  <c r="D170" i="1"/>
  <c r="D16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92" i="1"/>
  <c r="D88" i="1"/>
  <c r="D84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96" i="1"/>
  <c r="D237" i="1" s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<sst xmlns="http://schemas.openxmlformats.org/spreadsheetml/2006/main" count="949" uniqueCount="378">
  <si>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</si>
  <si>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</si>
  <si>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</si>
  <si>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</si>
  <si>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</si>
  <si>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</si>
  <si>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</si>
  <si>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</si>
  <si>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</si>
  <si>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</si>
  <si>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</si>
  <si>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</si>
  <si>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</si>
  <si>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</si>
  <si>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</si>
  <si>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</si>
  <si>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</si>
  <si>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</si>
  <si>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</si>
  <si>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</si>
  <si>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</si>
  <si>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</si>
  <si>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</si>
  <si>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</si>
  <si>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</si>
  <si>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</si>
  <si>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</si>
  <si>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</si>
  <si>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</si>
  <si>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</si>
  <si>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</si>
  <si>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</si>
  <si>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</si>
  <si>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</si>
  <si>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</si>
  <si>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</si>
  <si>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</si>
  <si>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</si>
  <si>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</si>
  <si>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</si>
  <si>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</si>
  <si>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</si>
  <si>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</si>
  <si>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</si>
  <si>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</si>
  <si>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</si>
  <si>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</si>
  <si>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</si>
  <si>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</si>
  <si>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</si>
  <si>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</si>
  <si>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</si>
  <si>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</si>
  <si>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</si>
  <si>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</si>
  <si>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</si>
  <si>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</si>
  <si>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</si>
  <si>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</si>
  <si>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</si>
  <si>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</si>
  <si>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</si>
  <si>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</si>
  <si>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</si>
  <si>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</si>
  <si>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</si>
  <si>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</si>
  <si>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</si>
  <si>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</si>
  <si>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</si>
  <si>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</si>
  <si>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</si>
  <si>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</si>
  <si>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</si>
  <si>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</si>
  <si>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</si>
  <si>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</si>
  <si>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</si>
  <si>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</si>
  <si>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</si>
  <si>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</si>
  <si>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</si>
  <si>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</si>
  <si>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</si>
  <si>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</si>
  <si>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</si>
  <si>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</si>
  <si>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</si>
  <si>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</si>
  <si>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</si>
  <si>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</si>
  <si>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</si>
  <si>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</si>
  <si>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</si>
  <si>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</si>
  <si>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</si>
  <si>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</si>
  <si>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</si>
  <si>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</si>
  <si>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</si>
  <si>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</si>
  <si>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</si>
  <si>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</si>
  <si>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</si>
  <si>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</si>
  <si>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</si>
  <si>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</si>
  <si>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</si>
  <si>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</si>
  <si>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</si>
  <si>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</si>
  <si>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</si>
  <si>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</si>
  <si>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</si>
  <si>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</si>
  <si>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</si>
  <si>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</si>
  <si>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</si>
  <si>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</si>
  <si>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</si>
  <si>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</si>
  <si>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</si>
  <si>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</si>
  <si>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</si>
  <si>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</si>
  <si>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</si>
  <si>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</si>
  <si>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</si>
  <si>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</si>
  <si>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</si>
  <si>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</si>
  <si>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</si>
  <si>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</si>
  <si>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</si>
  <si>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</si>
  <si>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</si>
  <si>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</si>
  <si>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</si>
  <si>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</si>
  <si>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</si>
  <si>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</si>
  <si>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</si>
  <si>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</si>
  <si>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</si>
  <si>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</si>
  <si>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</si>
  <si>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</si>
  <si>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</si>
  <si>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</si>
  <si>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</si>
  <si>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</si>
  <si>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</si>
  <si>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</si>
  <si>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</si>
  <si>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</si>
  <si>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</si>
  <si>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</si>
  <si>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</si>
  <si>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</si>
  <si>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</si>
  <si>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</si>
  <si>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</si>
  <si>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</si>
  <si>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</si>
  <si>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</si>
  <si>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</si>
  <si>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</si>
  <si>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</si>
  <si>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</si>
  <si>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</si>
  <si>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</si>
  <si>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</si>
  <si>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</si>
  <si>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</si>
  <si>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</si>
  <si>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</si>
  <si>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</si>
  <si>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</si>
  <si>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</si>
  <si>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</si>
  <si>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</si>
  <si>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</si>
  <si>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</si>
  <si>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</si>
  <si>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</si>
  <si>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</si>
  <si>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</si>
  <si>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</si>
  <si>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</si>
  <si>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</si>
  <si>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</si>
  <si>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</si>
  <si>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</si>
  <si>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</si>
  <si>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</si>
  <si>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</si>
  <si>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</si>
  <si>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</si>
  <si>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</si>
  <si>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</si>
  <si>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</si>
  <si>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</si>
  <si>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</si>
  <si>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</si>
  <si>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</si>
  <si>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</si>
  <si>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</si>
  <si>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</si>
  <si>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</si>
  <si>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</si>
  <si>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</si>
  <si>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</si>
  <si>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</si>
  <si>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</si>
  <si>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</si>
  <si>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</si>
  <si>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</si>
  <si>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</si>
  <si>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</si>
  <si>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</si>
  <si>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</si>
  <si>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</si>
  <si>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</si>
  <si>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</si>
  <si>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</si>
  <si>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</si>
  <si>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</si>
  <si>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</si>
  <si>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</si>
  <si>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</si>
  <si>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</si>
  <si>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</si>
  <si>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</si>
  <si>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</si>
  <si>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</si>
  <si>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</si>
  <si>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</si>
  <si>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</si>
  <si>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</si>
  <si>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</si>
  <si>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</si>
  <si>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</si>
  <si>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</si>
  <si>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</si>
  <si>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</si>
  <si>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</si>
  <si>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</si>
  <si>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</si>
  <si>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</si>
  <si>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</si>
  <si>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</si>
  <si>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</si>
  <si>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</si>
  <si>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</si>
  <si>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</si>
  <si>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</si>
  <si>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</si>
  <si>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</si>
  <si>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</si>
  <si>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</si>
  <si>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</si>
  <si>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</si>
  <si>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</si>
  <si>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</si>
  <si>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</si>
  <si>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</si>
  <si>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</si>
  <si>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</si>
  <si>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</si>
  <si>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</si>
  <si>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</si>
  <si>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</si>
  <si>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</si>
  <si>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</si>
  <si>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</si>
  <si>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</si>
  <si>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</si>
  <si>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</si>
  <si>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</si>
  <si>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</si>
  <si>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</si>
  <si>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</si>
  <si>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</si>
  <si>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</si>
  <si>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</si>
  <si>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</si>
  <si>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</si>
  <si>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</si>
  <si>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</si>
  <si>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</si>
  <si>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</si>
  <si>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</si>
  <si>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</si>
  <si>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</si>
  <si>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</si>
  <si>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</si>
  <si>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</si>
  <si>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</si>
  <si>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</si>
  <si>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</si>
  <si>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</si>
  <si>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</si>
  <si>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</si>
  <si>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</si>
  <si>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</si>
  <si>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</si>
  <si>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</si>
  <si>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</si>
  <si>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</si>
  <si>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</si>
  <si>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</si>
  <si>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</si>
  <si>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</si>
  <si>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</si>
  <si>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</si>
  <si>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</si>
  <si>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</si>
  <si>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</si>
  <si>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</si>
  <si>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</si>
  <si>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</si>
  <si>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</si>
  <si>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</si>
  <si>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</si>
  <si>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</si>
  <si>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</si>
  <si>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</si>
  <si>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</si>
  <si>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</si>
  <si>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</si>
  <si>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</si>
  <si>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</si>
  <si>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</si>
  <si>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</si>
  <si>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</si>
  <si>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</si>
  <si>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</si>
  <si>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</si>
  <si>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</si>
  <si>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</si>
  <si>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</si>
  <si>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</si>
  <si>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</si>
  <si>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</si>
  <si>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</si>
  <si>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</si>
  <si>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</si>
  <si>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</si>
  <si>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</si>
  <si>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</si>
  <si>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</si>
  <si>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</si>
  <si>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</si>
  <si>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</si>
  <si>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</si>
  <si>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</si>
  <si>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</si>
  <si>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</si>
  <si>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</si>
  <si>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</si>
  <si>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</si>
  <si>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</si>
  <si>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</si>
  <si>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</si>
  <si>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</si>
  <si>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</si>
  <si>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</si>
  <si>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</si>
  <si>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</si>
  <si>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</si>
  <si>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</si>
  <si>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</si>
  <si>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</si>
  <si>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31.03.2019 г.</t>
  </si>
  <si>
    <t>01.01.2018 г.</t>
  </si>
  <si>
    <t>31.12.2018 г.</t>
  </si>
  <si>
    <t>Отчет об исполнении управляющей организацией ООО "ГУК "Привокзальная" договора оказания услуг выполнения работ за 2018 год по дому № 62   ул. Интернациональная в  г. Липецке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</si>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</sst>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48;&#1085;&#1090;&#1077;&#1088;&#1085;&#1072;&#1094;&#1080;&#1086;&#1085;&#1072;&#1083;&#1100;&#1085;&#1072;&#1103;,%20&#1076;.62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45;&#1056;&#1040;&#1058;&#1048;&#1047;&#1040;&#1062;&#1048;&#1071;/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-8851.0299999999988</v>
          </cell>
        </row>
        <row r="25">
          <cell r="D25">
            <v>28199.49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123">
          <cell r="FX123">
            <v>27576.840959999994</v>
          </cell>
        </row>
        <row r="124">
          <cell r="FX124">
            <v>38486.251583999983</v>
          </cell>
        </row>
        <row r="125">
          <cell r="FX125">
            <v>7270.0531200000005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38">
          <cell r="I38">
            <v>0</v>
          </cell>
          <cell r="M38">
            <v>27674.7</v>
          </cell>
          <cell r="P38">
            <v>4627.5839999999998</v>
          </cell>
          <cell r="U38">
            <v>5250.5280000000002</v>
          </cell>
          <cell r="V38">
            <v>2636.63</v>
          </cell>
          <cell r="W38">
            <v>179.22</v>
          </cell>
          <cell r="AD38">
            <v>-15796.42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41">
          <cell r="D141">
            <v>2296.752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</sheetData>
      <sheetData sheetId="1">
        <row r="28">
          <cell r="B28">
            <v>429.15000000000003</v>
          </cell>
        </row>
        <row r="134">
          <cell r="B134">
            <v>381.47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24">
          <cell r="GW12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73">
          <cell r="MY73">
            <v>37.854559999999992</v>
          </cell>
        </row>
      </sheetData>
      <sheetData sheetId="1"/>
      <sheetData sheetId="2"/>
      <sheetData sheetId="3">
        <row r="67">
          <cell r="LM67">
            <v>0</v>
          </cell>
        </row>
      </sheetData>
      <sheetData sheetId="4">
        <row r="67">
          <cell r="X67">
            <v>0</v>
          </cell>
        </row>
      </sheetData>
      <sheetData sheetId="5">
        <row r="67">
          <cell r="BB67">
            <v>61.058399999999999</v>
          </cell>
        </row>
      </sheetData>
      <sheetData sheetId="6">
        <row r="67">
          <cell r="UY67">
            <v>243.23773714285713</v>
          </cell>
        </row>
      </sheetData>
      <sheetData sheetId="7"/>
      <sheetData sheetId="8">
        <row r="67">
          <cell r="M67">
            <v>841.96320000000003</v>
          </cell>
        </row>
      </sheetData>
      <sheetData sheetId="9">
        <row r="67">
          <cell r="M67">
            <v>168.78815999999998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2"/>
  <sheetViews>
    <sheetView tabSelected="1" view="pageBreakPreview" zoomScale="90" zoomScaleNormal="80" zoomScaleSheetLayoutView="90" workbookViewId="0">
      <selection activeCell="K31" sqref="K31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hidden="1" customWidth="1"/>
    <col min="8" max="8" width="0" style="2" hidden="1" customWidth="1"/>
    <col min="9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4" t="s">
        <v>376</v>
      </c>
      <c r="B2" s="44"/>
      <c r="C2" s="44"/>
      <c r="D2" s="44"/>
      <c r="E2" s="2">
        <v>494.4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373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374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375</v>
      </c>
    </row>
    <row r="8" spans="1:22" ht="42.75" customHeight="1" x14ac:dyDescent="0.25">
      <c r="A8" s="45" t="s">
        <v>12</v>
      </c>
      <c r="B8" s="45"/>
      <c r="C8" s="45"/>
      <c r="D8" s="45"/>
    </row>
    <row r="9" spans="1:22" x14ac:dyDescent="0.25">
      <c r="A9" s="6" t="s">
        <v>13</v>
      </c>
      <c r="B9" s="7" t="s">
        <v>14</v>
      </c>
      <c r="C9" s="7" t="s">
        <v>15</v>
      </c>
      <c r="D9" s="39">
        <f>[1]Лист1!$D$23</f>
        <v>0</v>
      </c>
      <c r="E9" s="2" t="s">
        <v>371</v>
      </c>
    </row>
    <row r="10" spans="1:22" x14ac:dyDescent="0.25">
      <c r="A10" s="6" t="s">
        <v>16</v>
      </c>
      <c r="B10" s="7" t="s">
        <v>17</v>
      </c>
      <c r="C10" s="7" t="s">
        <v>15</v>
      </c>
      <c r="D10" s="39">
        <f>[1]Лист1!$D$24</f>
        <v>-8851.0299999999988</v>
      </c>
      <c r="E10" s="2" t="s">
        <v>371</v>
      </c>
      <c r="F10" s="32"/>
    </row>
    <row r="11" spans="1:22" x14ac:dyDescent="0.25">
      <c r="A11" s="6" t="s">
        <v>18</v>
      </c>
      <c r="B11" s="7" t="s">
        <v>19</v>
      </c>
      <c r="C11" s="7" t="s">
        <v>15</v>
      </c>
      <c r="D11" s="39">
        <f>[1]Лист1!$D$25</f>
        <v>28199.49</v>
      </c>
      <c r="E11" s="2" t="s">
        <v>371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39">
        <f>D13+D14+D15</f>
        <v>73333.145663999981</v>
      </c>
      <c r="E12" s="2" t="s">
        <v>372</v>
      </c>
    </row>
    <row r="13" spans="1:22" x14ac:dyDescent="0.25">
      <c r="A13" s="6" t="s">
        <v>22</v>
      </c>
      <c r="B13" s="9" t="s">
        <v>23</v>
      </c>
      <c r="C13" s="7" t="s">
        <v>15</v>
      </c>
      <c r="D13" s="39">
        <f>'[2]гук(2016)'!$FX$124</f>
        <v>38486.251583999983</v>
      </c>
      <c r="E13" s="2" t="s">
        <v>372</v>
      </c>
    </row>
    <row r="14" spans="1:22" x14ac:dyDescent="0.25">
      <c r="A14" s="6" t="s">
        <v>24</v>
      </c>
      <c r="B14" s="9" t="s">
        <v>25</v>
      </c>
      <c r="C14" s="7" t="s">
        <v>15</v>
      </c>
      <c r="D14" s="39">
        <f>'[2]гук(2016)'!$FX$123</f>
        <v>27576.840959999994</v>
      </c>
      <c r="E14" s="2" t="s">
        <v>372</v>
      </c>
    </row>
    <row r="15" spans="1:22" x14ac:dyDescent="0.25">
      <c r="A15" s="6" t="s">
        <v>26</v>
      </c>
      <c r="B15" s="9" t="s">
        <v>27</v>
      </c>
      <c r="C15" s="7" t="s">
        <v>15</v>
      </c>
      <c r="D15" s="39">
        <f>'[2]гук(2016)'!$FX$125</f>
        <v>7270.0531200000005</v>
      </c>
      <c r="E15" s="2" t="s">
        <v>372</v>
      </c>
    </row>
    <row r="16" spans="1:22" x14ac:dyDescent="0.25">
      <c r="A16" s="9" t="s">
        <v>28</v>
      </c>
      <c r="B16" s="9" t="s">
        <v>29</v>
      </c>
      <c r="C16" s="9" t="s">
        <v>15</v>
      </c>
      <c r="D16" s="33">
        <f>D17</f>
        <v>29862.025663999986</v>
      </c>
      <c r="E16" s="2" t="s">
        <v>371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3">
        <f>D12-D25+D242+D258</f>
        <v>29862.025663999986</v>
      </c>
      <c r="E17" s="2" t="s">
        <v>371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3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3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3">
        <v>0</v>
      </c>
      <c r="E20" s="2" t="s">
        <v>371</v>
      </c>
    </row>
    <row r="21" spans="1:22" x14ac:dyDescent="0.25">
      <c r="A21" s="9" t="s">
        <v>38</v>
      </c>
      <c r="B21" s="9" t="s">
        <v>39</v>
      </c>
      <c r="C21" s="9" t="s">
        <v>15</v>
      </c>
      <c r="D21" s="33">
        <v>0</v>
      </c>
      <c r="E21" s="2" t="s">
        <v>371</v>
      </c>
    </row>
    <row r="22" spans="1:22" x14ac:dyDescent="0.25">
      <c r="A22" s="9" t="s">
        <v>40</v>
      </c>
      <c r="B22" s="9" t="s">
        <v>41</v>
      </c>
      <c r="C22" s="9" t="s">
        <v>15</v>
      </c>
      <c r="D22" s="33">
        <f>D16+D10+D9</f>
        <v>21010.995663999987</v>
      </c>
      <c r="E22" s="2" t="s">
        <v>371</v>
      </c>
    </row>
    <row r="23" spans="1:22" x14ac:dyDescent="0.25">
      <c r="A23" s="9" t="s">
        <v>42</v>
      </c>
      <c r="B23" s="9" t="s">
        <v>43</v>
      </c>
      <c r="C23" s="9" t="s">
        <v>15</v>
      </c>
      <c r="D23" s="33">
        <f>'[3]2018 непоср.'!$I$38</f>
        <v>0</v>
      </c>
      <c r="E23" s="2" t="s">
        <v>371</v>
      </c>
    </row>
    <row r="24" spans="1:22" x14ac:dyDescent="0.25">
      <c r="A24" s="9" t="s">
        <v>44</v>
      </c>
      <c r="B24" s="9" t="s">
        <v>45</v>
      </c>
      <c r="C24" s="9" t="s">
        <v>15</v>
      </c>
      <c r="D24" s="33">
        <f>D22-D237</f>
        <v>-44605.590393142877</v>
      </c>
      <c r="E24" s="2" t="s">
        <v>371</v>
      </c>
    </row>
    <row r="25" spans="1:22" x14ac:dyDescent="0.25">
      <c r="A25" s="9" t="s">
        <v>46</v>
      </c>
      <c r="B25" s="9" t="s">
        <v>47</v>
      </c>
      <c r="C25" s="9" t="s">
        <v>15</v>
      </c>
      <c r="D25" s="33">
        <f>'[3]2018 непоср.'!$M$38</f>
        <v>27674.7</v>
      </c>
      <c r="E25" s="2" t="s">
        <v>371</v>
      </c>
    </row>
    <row r="26" spans="1:22" s="10" customFormat="1" ht="35.25" customHeight="1" x14ac:dyDescent="0.25">
      <c r="A26" s="46" t="s">
        <v>48</v>
      </c>
      <c r="B26" s="46"/>
      <c r="C26" s="46"/>
      <c r="D26" s="4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52</v>
      </c>
      <c r="B28" s="17" t="s">
        <v>53</v>
      </c>
      <c r="C28" s="17" t="s">
        <v>15</v>
      </c>
      <c r="D28" s="40">
        <f>E28</f>
        <v>5250.5280000000002</v>
      </c>
      <c r="E28" s="35">
        <f>'[3]2018 непоср.'!$U$38</f>
        <v>5250.5280000000002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13" t="s">
        <v>371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62</v>
      </c>
      <c r="B32" s="17" t="s">
        <v>63</v>
      </c>
      <c r="C32" s="17" t="s">
        <v>15</v>
      </c>
      <c r="D32" s="41">
        <f>E28/E2</f>
        <v>10.620000000000001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37" t="s">
        <v>64</v>
      </c>
      <c r="B33" s="19" t="s">
        <v>50</v>
      </c>
      <c r="C33" s="19" t="s">
        <v>7</v>
      </c>
      <c r="D33" s="19" t="s">
        <v>65</v>
      </c>
      <c r="E33" s="38" t="s">
        <v>66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42">
        <f>E35+E39+E43+E47+E51+E55</f>
        <v>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38">
        <v>0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43">
        <f>E35/E2</f>
        <v>0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s="10" customFormat="1" ht="31.5" x14ac:dyDescent="0.25">
      <c r="A39" s="22" t="s">
        <v>74</v>
      </c>
      <c r="B39" s="8" t="s">
        <v>55</v>
      </c>
      <c r="C39" s="8" t="s">
        <v>7</v>
      </c>
      <c r="D39" s="8" t="s">
        <v>75</v>
      </c>
      <c r="E39" s="38">
        <v>0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s="10" customFormat="1" x14ac:dyDescent="0.25">
      <c r="A40" s="22" t="s">
        <v>76</v>
      </c>
      <c r="B40" s="8" t="s">
        <v>58</v>
      </c>
      <c r="C40" s="8" t="s">
        <v>7</v>
      </c>
      <c r="D40" s="8" t="s">
        <v>77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s="10" customFormat="1" x14ac:dyDescent="0.25">
      <c r="A41" s="22" t="s">
        <v>78</v>
      </c>
      <c r="B41" s="8" t="s">
        <v>3</v>
      </c>
      <c r="C41" s="8" t="s">
        <v>7</v>
      </c>
      <c r="D41" s="8" t="s">
        <v>61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s="10" customFormat="1" x14ac:dyDescent="0.25">
      <c r="A42" s="22" t="s">
        <v>79</v>
      </c>
      <c r="B42" s="8" t="s">
        <v>63</v>
      </c>
      <c r="C42" s="8" t="s">
        <v>15</v>
      </c>
      <c r="D42" s="43">
        <f>E39/E2</f>
        <v>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s="10" customFormat="1" ht="31.5" x14ac:dyDescent="0.25">
      <c r="A43" s="22" t="s">
        <v>80</v>
      </c>
      <c r="B43" s="8" t="s">
        <v>55</v>
      </c>
      <c r="C43" s="8" t="s">
        <v>7</v>
      </c>
      <c r="D43" s="8" t="s">
        <v>81</v>
      </c>
      <c r="E43" s="38">
        <v>0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s="10" customFormat="1" x14ac:dyDescent="0.25">
      <c r="A44" s="22" t="s">
        <v>82</v>
      </c>
      <c r="B44" s="8" t="s">
        <v>58</v>
      </c>
      <c r="C44" s="8" t="s">
        <v>7</v>
      </c>
      <c r="D44" s="8" t="s">
        <v>83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s="10" customFormat="1" x14ac:dyDescent="0.25">
      <c r="A45" s="22" t="s">
        <v>84</v>
      </c>
      <c r="B45" s="8" t="s">
        <v>3</v>
      </c>
      <c r="C45" s="8" t="s">
        <v>7</v>
      </c>
      <c r="D45" s="8" t="s">
        <v>61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 s="10" customFormat="1" x14ac:dyDescent="0.25">
      <c r="A46" s="22" t="s">
        <v>85</v>
      </c>
      <c r="B46" s="8" t="s">
        <v>63</v>
      </c>
      <c r="C46" s="8" t="s">
        <v>15</v>
      </c>
      <c r="D46" s="42">
        <f>E43/E2</f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87</v>
      </c>
      <c r="E47" s="38">
        <v>0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s="10" customFormat="1" x14ac:dyDescent="0.25">
      <c r="A48" s="22" t="s">
        <v>88</v>
      </c>
      <c r="B48" s="8" t="s">
        <v>58</v>
      </c>
      <c r="C48" s="8" t="s">
        <v>7</v>
      </c>
      <c r="D48" s="8" t="s">
        <v>89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s="10" customFormat="1" x14ac:dyDescent="0.25">
      <c r="A49" s="22" t="s">
        <v>90</v>
      </c>
      <c r="B49" s="8" t="s">
        <v>3</v>
      </c>
      <c r="C49" s="8" t="s">
        <v>7</v>
      </c>
      <c r="D49" s="8" t="s">
        <v>61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10" customFormat="1" x14ac:dyDescent="0.25">
      <c r="A50" s="22" t="s">
        <v>91</v>
      </c>
      <c r="B50" s="8" t="s">
        <v>63</v>
      </c>
      <c r="C50" s="8" t="s">
        <v>15</v>
      </c>
      <c r="D50" s="43">
        <f>E47/E2</f>
        <v>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s="10" customFormat="1" ht="47.25" x14ac:dyDescent="0.25">
      <c r="A51" s="22" t="s">
        <v>92</v>
      </c>
      <c r="B51" s="8" t="s">
        <v>55</v>
      </c>
      <c r="C51" s="8" t="s">
        <v>7</v>
      </c>
      <c r="D51" s="43" t="s">
        <v>93</v>
      </c>
      <c r="E51" s="38">
        <v>0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s="10" customFormat="1" x14ac:dyDescent="0.25">
      <c r="A52" s="22" t="s">
        <v>94</v>
      </c>
      <c r="B52" s="8" t="s">
        <v>58</v>
      </c>
      <c r="C52" s="8" t="s">
        <v>7</v>
      </c>
      <c r="D52" s="43" t="s">
        <v>95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s="10" customFormat="1" x14ac:dyDescent="0.25">
      <c r="A53" s="22" t="s">
        <v>96</v>
      </c>
      <c r="B53" s="8" t="s">
        <v>3</v>
      </c>
      <c r="C53" s="8" t="s">
        <v>7</v>
      </c>
      <c r="D53" s="43" t="s">
        <v>61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22" s="10" customFormat="1" x14ac:dyDescent="0.25">
      <c r="A54" s="22" t="s">
        <v>97</v>
      </c>
      <c r="B54" s="8" t="s">
        <v>63</v>
      </c>
      <c r="C54" s="8" t="s">
        <v>15</v>
      </c>
      <c r="D54" s="43">
        <f>E51/E2</f>
        <v>0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22" s="10" customFormat="1" ht="31.5" x14ac:dyDescent="0.25">
      <c r="A55" s="22" t="s">
        <v>98</v>
      </c>
      <c r="B55" s="8" t="s">
        <v>55</v>
      </c>
      <c r="C55" s="8" t="s">
        <v>7</v>
      </c>
      <c r="D55" s="43" t="s">
        <v>99</v>
      </c>
      <c r="E55" s="38"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spans="1:22" s="10" customFormat="1" x14ac:dyDescent="0.25">
      <c r="A56" s="22" t="s">
        <v>100</v>
      </c>
      <c r="B56" s="8" t="s">
        <v>58</v>
      </c>
      <c r="C56" s="8" t="s">
        <v>7</v>
      </c>
      <c r="D56" s="43" t="s">
        <v>95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s="10" customFormat="1" x14ac:dyDescent="0.25">
      <c r="A57" s="22" t="s">
        <v>101</v>
      </c>
      <c r="B57" s="8" t="s">
        <v>3</v>
      </c>
      <c r="C57" s="8" t="s">
        <v>7</v>
      </c>
      <c r="D57" s="43" t="s">
        <v>61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s="10" customFormat="1" x14ac:dyDescent="0.25">
      <c r="A58" s="22" t="s">
        <v>102</v>
      </c>
      <c r="B58" s="8" t="s">
        <v>63</v>
      </c>
      <c r="C58" s="8" t="s">
        <v>15</v>
      </c>
      <c r="D58" s="43">
        <f>E55/E2</f>
        <v>0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s="21" customFormat="1" ht="24.75" customHeight="1" x14ac:dyDescent="0.25">
      <c r="A59" s="37" t="s">
        <v>103</v>
      </c>
      <c r="B59" s="19" t="s">
        <v>50</v>
      </c>
      <c r="C59" s="19" t="s">
        <v>7</v>
      </c>
      <c r="D59" s="19" t="s">
        <v>104</v>
      </c>
      <c r="E59" s="38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105</v>
      </c>
      <c r="B60" s="8" t="s">
        <v>53</v>
      </c>
      <c r="C60" s="8" t="s">
        <v>15</v>
      </c>
      <c r="D60" s="43">
        <f>E60</f>
        <v>4627.5839999999998</v>
      </c>
      <c r="E60" s="34">
        <f>'[3]2018 непоср.'!$P$38</f>
        <v>4627.5839999999998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s="10" customFormat="1" ht="31.5" x14ac:dyDescent="0.25">
      <c r="A61" s="22" t="s">
        <v>106</v>
      </c>
      <c r="B61" s="8" t="s">
        <v>55</v>
      </c>
      <c r="C61" s="8" t="s">
        <v>7</v>
      </c>
      <c r="D61" s="8" t="s">
        <v>107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s="10" customFormat="1" x14ac:dyDescent="0.25">
      <c r="A62" s="22" t="s">
        <v>108</v>
      </c>
      <c r="B62" s="8" t="s">
        <v>58</v>
      </c>
      <c r="C62" s="8" t="s">
        <v>7</v>
      </c>
      <c r="D62" s="8" t="s">
        <v>109</v>
      </c>
      <c r="E62" s="38" t="s">
        <v>371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 s="10" customFormat="1" x14ac:dyDescent="0.25">
      <c r="A63" s="22" t="s">
        <v>110</v>
      </c>
      <c r="B63" s="8" t="s">
        <v>3</v>
      </c>
      <c r="C63" s="8" t="s">
        <v>7</v>
      </c>
      <c r="D63" s="8" t="s">
        <v>61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s="10" customFormat="1" x14ac:dyDescent="0.25">
      <c r="A64" s="22" t="s">
        <v>111</v>
      </c>
      <c r="B64" s="8" t="s">
        <v>63</v>
      </c>
      <c r="C64" s="8" t="s">
        <v>15</v>
      </c>
      <c r="D64" s="23">
        <f>E60/E2</f>
        <v>9.36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spans="1:22" s="21" customFormat="1" x14ac:dyDescent="0.25">
      <c r="A65" s="37" t="s">
        <v>113</v>
      </c>
      <c r="B65" s="19" t="s">
        <v>50</v>
      </c>
      <c r="C65" s="19" t="s">
        <v>7</v>
      </c>
      <c r="D65" s="19" t="s">
        <v>114</v>
      </c>
      <c r="E65" s="38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x14ac:dyDescent="0.25">
      <c r="A66" s="22" t="s">
        <v>115</v>
      </c>
      <c r="B66" s="8" t="s">
        <v>53</v>
      </c>
      <c r="C66" s="8" t="s">
        <v>15</v>
      </c>
      <c r="D66" s="8">
        <f>E66</f>
        <v>7270.05</v>
      </c>
      <c r="E66" s="38">
        <v>7270.05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s="10" customFormat="1" ht="31.5" x14ac:dyDescent="0.25">
      <c r="A67" s="22" t="s">
        <v>116</v>
      </c>
      <c r="B67" s="8" t="s">
        <v>55</v>
      </c>
      <c r="C67" s="8" t="s">
        <v>7</v>
      </c>
      <c r="D67" s="8" t="s">
        <v>117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s="10" customFormat="1" x14ac:dyDescent="0.25">
      <c r="A68" s="22" t="s">
        <v>118</v>
      </c>
      <c r="B68" s="8" t="s">
        <v>58</v>
      </c>
      <c r="C68" s="8" t="s">
        <v>7</v>
      </c>
      <c r="D68" s="8" t="s">
        <v>109</v>
      </c>
      <c r="E68" s="38" t="s">
        <v>371</v>
      </c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spans="1:22" s="10" customFormat="1" x14ac:dyDescent="0.25">
      <c r="A69" s="22" t="s">
        <v>119</v>
      </c>
      <c r="B69" s="8" t="s">
        <v>3</v>
      </c>
      <c r="C69" s="8" t="s">
        <v>7</v>
      </c>
      <c r="D69" s="8" t="s">
        <v>61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s="10" customFormat="1" x14ac:dyDescent="0.25">
      <c r="A70" s="22" t="s">
        <v>120</v>
      </c>
      <c r="B70" s="8" t="s">
        <v>63</v>
      </c>
      <c r="C70" s="8" t="s">
        <v>15</v>
      </c>
      <c r="D70" s="23">
        <f>E66/E2</f>
        <v>14.70479368932039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  <row r="71" spans="1:22" s="21" customFormat="1" ht="31.5" x14ac:dyDescent="0.25">
      <c r="A71" s="37" t="s">
        <v>121</v>
      </c>
      <c r="B71" s="19" t="s">
        <v>50</v>
      </c>
      <c r="C71" s="19" t="s">
        <v>7</v>
      </c>
      <c r="D71" s="19" t="s">
        <v>122</v>
      </c>
      <c r="E71" s="38"/>
      <c r="F71" s="24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x14ac:dyDescent="0.25">
      <c r="A72" s="22" t="s">
        <v>123</v>
      </c>
      <c r="B72" s="8" t="s">
        <v>53</v>
      </c>
      <c r="C72" s="8" t="s">
        <v>15</v>
      </c>
      <c r="D72" s="43">
        <f>E73</f>
        <v>2296.752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s="10" customFormat="1" ht="31.5" x14ac:dyDescent="0.25">
      <c r="A73" s="22" t="s">
        <v>124</v>
      </c>
      <c r="B73" s="8" t="s">
        <v>55</v>
      </c>
      <c r="C73" s="8" t="s">
        <v>7</v>
      </c>
      <c r="D73" s="8" t="s">
        <v>122</v>
      </c>
      <c r="E73" s="36">
        <f>[4]Лист1!$D$141</f>
        <v>2296.752</v>
      </c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 s="10" customFormat="1" x14ac:dyDescent="0.25">
      <c r="A74" s="22" t="s">
        <v>125</v>
      </c>
      <c r="B74" s="8" t="s">
        <v>58</v>
      </c>
      <c r="C74" s="8" t="s">
        <v>7</v>
      </c>
      <c r="D74" s="8" t="s">
        <v>95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</row>
    <row r="75" spans="1:22" s="10" customFormat="1" x14ac:dyDescent="0.25">
      <c r="A75" s="22" t="s">
        <v>126</v>
      </c>
      <c r="B75" s="8" t="s">
        <v>3</v>
      </c>
      <c r="C75" s="8" t="s">
        <v>7</v>
      </c>
      <c r="D75" s="8" t="s">
        <v>61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 s="10" customFormat="1" x14ac:dyDescent="0.25">
      <c r="A76" s="22" t="s">
        <v>127</v>
      </c>
      <c r="B76" s="8" t="s">
        <v>63</v>
      </c>
      <c r="C76" s="8" t="s">
        <v>15</v>
      </c>
      <c r="D76" s="23">
        <f>D72/E2</f>
        <v>4.645533980582524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s="21" customFormat="1" ht="31.5" x14ac:dyDescent="0.25">
      <c r="A77" s="37" t="s">
        <v>128</v>
      </c>
      <c r="B77" s="19" t="s">
        <v>50</v>
      </c>
      <c r="C77" s="19" t="s">
        <v>7</v>
      </c>
      <c r="D77" s="19" t="s">
        <v>129</v>
      </c>
      <c r="E77" s="34">
        <f>[5]дымивент!$B$134</f>
        <v>381.47</v>
      </c>
      <c r="F77" s="20">
        <v>8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x14ac:dyDescent="0.25">
      <c r="A78" s="22" t="s">
        <v>130</v>
      </c>
      <c r="B78" s="8" t="s">
        <v>53</v>
      </c>
      <c r="C78" s="8" t="s">
        <v>15</v>
      </c>
      <c r="D78" s="8">
        <f>E77</f>
        <v>381.47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s="10" customFormat="1" ht="31.5" x14ac:dyDescent="0.25">
      <c r="A79" s="22" t="s">
        <v>131</v>
      </c>
      <c r="B79" s="8" t="s">
        <v>55</v>
      </c>
      <c r="C79" s="8" t="s">
        <v>7</v>
      </c>
      <c r="D79" s="8" t="s">
        <v>129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s="10" customFormat="1" x14ac:dyDescent="0.25">
      <c r="A80" s="22" t="s">
        <v>132</v>
      </c>
      <c r="B80" s="8" t="s">
        <v>58</v>
      </c>
      <c r="C80" s="8" t="s">
        <v>7</v>
      </c>
      <c r="D80" s="8" t="s">
        <v>133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s="10" customFormat="1" x14ac:dyDescent="0.25">
      <c r="A81" s="22" t="s">
        <v>134</v>
      </c>
      <c r="B81" s="8" t="s">
        <v>3</v>
      </c>
      <c r="C81" s="8" t="s">
        <v>7</v>
      </c>
      <c r="D81" s="8" t="s">
        <v>377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s="10" customFormat="1" x14ac:dyDescent="0.25">
      <c r="A82" s="22" t="s">
        <v>135</v>
      </c>
      <c r="B82" s="8" t="s">
        <v>63</v>
      </c>
      <c r="C82" s="8" t="s">
        <v>15</v>
      </c>
      <c r="D82" s="23">
        <f>E77/F77</f>
        <v>47.683750000000003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s="21" customFormat="1" x14ac:dyDescent="0.25">
      <c r="A83" s="37" t="s">
        <v>136</v>
      </c>
      <c r="B83" s="19" t="s">
        <v>50</v>
      </c>
      <c r="C83" s="19" t="s">
        <v>7</v>
      </c>
      <c r="D83" s="19" t="s">
        <v>137</v>
      </c>
      <c r="E83" s="38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x14ac:dyDescent="0.25">
      <c r="A84" s="22" t="s">
        <v>138</v>
      </c>
      <c r="B84" s="8" t="s">
        <v>53</v>
      </c>
      <c r="C84" s="8" t="s">
        <v>15</v>
      </c>
      <c r="D84" s="8">
        <f>E85+E89</f>
        <v>13849.619999999999</v>
      </c>
      <c r="E84" s="38"/>
      <c r="F84" s="20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s="10" customFormat="1" ht="31.5" x14ac:dyDescent="0.25">
      <c r="A85" s="22" t="s">
        <v>139</v>
      </c>
      <c r="B85" s="8" t="s">
        <v>55</v>
      </c>
      <c r="C85" s="8" t="s">
        <v>7</v>
      </c>
      <c r="D85" s="8" t="s">
        <v>140</v>
      </c>
      <c r="E85" s="38">
        <f>'[3]2018 непоср.'!$V$38</f>
        <v>2636.63</v>
      </c>
      <c r="F85" s="20" t="s">
        <v>371</v>
      </c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 s="10" customFormat="1" x14ac:dyDescent="0.25">
      <c r="A86" s="22" t="s">
        <v>141</v>
      </c>
      <c r="B86" s="8" t="s">
        <v>58</v>
      </c>
      <c r="C86" s="8" t="s">
        <v>7</v>
      </c>
      <c r="D86" s="8" t="s">
        <v>142</v>
      </c>
      <c r="E86" s="38"/>
      <c r="F86" s="20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s="10" customFormat="1" x14ac:dyDescent="0.25">
      <c r="A87" s="22" t="s">
        <v>143</v>
      </c>
      <c r="B87" s="8" t="s">
        <v>3</v>
      </c>
      <c r="C87" s="8" t="s">
        <v>7</v>
      </c>
      <c r="D87" s="8" t="s">
        <v>61</v>
      </c>
      <c r="E87" s="38"/>
      <c r="F87" s="20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 s="10" customFormat="1" x14ac:dyDescent="0.25">
      <c r="A88" s="22" t="s">
        <v>144</v>
      </c>
      <c r="B88" s="8" t="s">
        <v>63</v>
      </c>
      <c r="C88" s="8" t="s">
        <v>15</v>
      </c>
      <c r="D88" s="23">
        <f>E85/E2</f>
        <v>5.3329894822006478</v>
      </c>
      <c r="E88" s="38"/>
      <c r="F88" s="20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22" s="10" customFormat="1" ht="31.5" x14ac:dyDescent="0.25">
      <c r="A89" s="22" t="s">
        <v>145</v>
      </c>
      <c r="B89" s="8" t="s">
        <v>55</v>
      </c>
      <c r="C89" s="8" t="s">
        <v>7</v>
      </c>
      <c r="D89" s="8" t="s">
        <v>146</v>
      </c>
      <c r="E89" s="38">
        <f>11212.99</f>
        <v>11212.99</v>
      </c>
      <c r="F89" s="20" t="s">
        <v>371</v>
      </c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</row>
    <row r="90" spans="1:22" s="10" customFormat="1" x14ac:dyDescent="0.25">
      <c r="A90" s="22" t="s">
        <v>147</v>
      </c>
      <c r="B90" s="8" t="s">
        <v>58</v>
      </c>
      <c r="C90" s="8" t="s">
        <v>7</v>
      </c>
      <c r="D90" s="8" t="s">
        <v>109</v>
      </c>
      <c r="E90" s="38"/>
      <c r="F90" s="20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10" customFormat="1" x14ac:dyDescent="0.25">
      <c r="A91" s="22" t="s">
        <v>148</v>
      </c>
      <c r="B91" s="8" t="s">
        <v>3</v>
      </c>
      <c r="C91" s="8" t="s">
        <v>7</v>
      </c>
      <c r="D91" s="8" t="s">
        <v>61</v>
      </c>
      <c r="E91" s="38"/>
      <c r="F91" s="20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s="10" customFormat="1" x14ac:dyDescent="0.25">
      <c r="A92" s="22" t="s">
        <v>149</v>
      </c>
      <c r="B92" s="8" t="s">
        <v>63</v>
      </c>
      <c r="C92" s="8" t="s">
        <v>15</v>
      </c>
      <c r="D92" s="23">
        <f>E89/E2</f>
        <v>22.679995954692558</v>
      </c>
      <c r="E92" s="38"/>
      <c r="F92" s="20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1:22" s="21" customFormat="1" ht="47.25" x14ac:dyDescent="0.25">
      <c r="A93" s="37" t="s">
        <v>150</v>
      </c>
      <c r="B93" s="19" t="s">
        <v>50</v>
      </c>
      <c r="C93" s="19" t="s">
        <v>7</v>
      </c>
      <c r="D93" s="19" t="s">
        <v>151</v>
      </c>
      <c r="E93" s="38"/>
      <c r="F93" s="8" t="s">
        <v>152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x14ac:dyDescent="0.25">
      <c r="A94" s="22" t="s">
        <v>153</v>
      </c>
      <c r="B94" s="8" t="s">
        <v>53</v>
      </c>
      <c r="C94" s="8" t="s">
        <v>15</v>
      </c>
      <c r="D94" s="8">
        <f>E95+E99</f>
        <v>0</v>
      </c>
      <c r="E94" s="38"/>
      <c r="F94" s="8">
        <v>0</v>
      </c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</row>
    <row r="95" spans="1:22" s="10" customFormat="1" ht="31.5" x14ac:dyDescent="0.25">
      <c r="A95" s="22" t="s">
        <v>154</v>
      </c>
      <c r="B95" s="8" t="s">
        <v>55</v>
      </c>
      <c r="C95" s="8" t="s">
        <v>7</v>
      </c>
      <c r="D95" s="8" t="s">
        <v>155</v>
      </c>
      <c r="E95" s="38">
        <v>0</v>
      </c>
      <c r="F95" s="47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</row>
    <row r="96" spans="1:22" s="10" customFormat="1" x14ac:dyDescent="0.25">
      <c r="A96" s="22" t="s">
        <v>156</v>
      </c>
      <c r="B96" s="8" t="s">
        <v>58</v>
      </c>
      <c r="C96" s="8" t="s">
        <v>7</v>
      </c>
      <c r="D96" s="8" t="s">
        <v>112</v>
      </c>
      <c r="E96" s="38"/>
      <c r="F96" s="47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  <row r="97" spans="1:22" s="10" customFormat="1" x14ac:dyDescent="0.25">
      <c r="A97" s="22" t="s">
        <v>157</v>
      </c>
      <c r="B97" s="8" t="s">
        <v>3</v>
      </c>
      <c r="C97" s="8" t="s">
        <v>7</v>
      </c>
      <c r="D97" s="8" t="s">
        <v>158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  <row r="98" spans="1:22" s="10" customFormat="1" ht="31.5" x14ac:dyDescent="0.25">
      <c r="A98" s="22" t="s">
        <v>159</v>
      </c>
      <c r="B98" s="8" t="s">
        <v>63</v>
      </c>
      <c r="C98" s="8" t="s">
        <v>15</v>
      </c>
      <c r="D98" s="23">
        <v>0</v>
      </c>
      <c r="E98" s="38"/>
      <c r="F98" s="8" t="s">
        <v>152</v>
      </c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</row>
    <row r="99" spans="1:22" s="10" customFormat="1" ht="31.5" x14ac:dyDescent="0.25">
      <c r="A99" s="22" t="s">
        <v>160</v>
      </c>
      <c r="B99" s="8" t="s">
        <v>55</v>
      </c>
      <c r="C99" s="8" t="s">
        <v>7</v>
      </c>
      <c r="D99" s="8" t="s">
        <v>161</v>
      </c>
      <c r="E99" s="34">
        <f>'[6]Выполненные работы 2018 г.'!$GW$124</f>
        <v>0</v>
      </c>
      <c r="F99" s="8">
        <f>F94</f>
        <v>0</v>
      </c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</row>
    <row r="100" spans="1:22" s="10" customFormat="1" x14ac:dyDescent="0.25">
      <c r="A100" s="22" t="s">
        <v>162</v>
      </c>
      <c r="B100" s="8" t="s">
        <v>58</v>
      </c>
      <c r="C100" s="8" t="s">
        <v>7</v>
      </c>
      <c r="D100" s="8" t="s">
        <v>163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 s="10" customFormat="1" x14ac:dyDescent="0.25">
      <c r="A101" s="22" t="s">
        <v>164</v>
      </c>
      <c r="B101" s="8" t="s">
        <v>3</v>
      </c>
      <c r="C101" s="8" t="s">
        <v>7</v>
      </c>
      <c r="D101" s="8" t="s">
        <v>158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</row>
    <row r="102" spans="1:22" s="10" customFormat="1" x14ac:dyDescent="0.25">
      <c r="A102" s="22" t="s">
        <v>165</v>
      </c>
      <c r="B102" s="8" t="s">
        <v>63</v>
      </c>
      <c r="C102" s="8" t="s">
        <v>15</v>
      </c>
      <c r="D102" s="23">
        <v>0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</row>
    <row r="103" spans="1:22" s="21" customFormat="1" ht="63" x14ac:dyDescent="0.25">
      <c r="A103" s="37" t="s">
        <v>166</v>
      </c>
      <c r="B103" s="19" t="s">
        <v>50</v>
      </c>
      <c r="C103" s="19" t="s">
        <v>7</v>
      </c>
      <c r="D103" s="19" t="s">
        <v>167</v>
      </c>
      <c r="E103" s="38"/>
      <c r="F103" s="38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x14ac:dyDescent="0.25">
      <c r="A104" s="22" t="s">
        <v>168</v>
      </c>
      <c r="B104" s="8" t="s">
        <v>53</v>
      </c>
      <c r="C104" s="8" t="s">
        <v>15</v>
      </c>
      <c r="D104" s="43">
        <f>E105+E109+E113+E117+E121+E125+E129+E133+E137+E141+E145+E149+E157+E153</f>
        <v>1532.1220571428571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 s="10" customFormat="1" ht="31.5" x14ac:dyDescent="0.25">
      <c r="A105" s="22" t="s">
        <v>169</v>
      </c>
      <c r="B105" s="8" t="s">
        <v>55</v>
      </c>
      <c r="C105" s="8" t="s">
        <v>7</v>
      </c>
      <c r="D105" s="8" t="s">
        <v>170</v>
      </c>
      <c r="E105" s="36">
        <f>'[7]Уборка ступеней и площадок '!$LM$67</f>
        <v>0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</row>
    <row r="106" spans="1:22" s="10" customFormat="1" x14ac:dyDescent="0.25">
      <c r="A106" s="22" t="s">
        <v>171</v>
      </c>
      <c r="B106" s="8" t="s">
        <v>58</v>
      </c>
      <c r="C106" s="8" t="s">
        <v>7</v>
      </c>
      <c r="D106" s="8" t="s">
        <v>142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</row>
    <row r="107" spans="1:22" s="10" customFormat="1" x14ac:dyDescent="0.25">
      <c r="A107" s="22" t="s">
        <v>172</v>
      </c>
      <c r="B107" s="8" t="s">
        <v>3</v>
      </c>
      <c r="C107" s="8" t="s">
        <v>7</v>
      </c>
      <c r="D107" s="8" t="s">
        <v>61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1:22" s="10" customFormat="1" x14ac:dyDescent="0.25">
      <c r="A108" s="22" t="s">
        <v>173</v>
      </c>
      <c r="B108" s="8" t="s">
        <v>63</v>
      </c>
      <c r="C108" s="8" t="s">
        <v>15</v>
      </c>
      <c r="D108" s="23">
        <f>E105/E2</f>
        <v>0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</row>
    <row r="109" spans="1:22" s="10" customFormat="1" ht="31.5" x14ac:dyDescent="0.25">
      <c r="A109" s="22" t="s">
        <v>174</v>
      </c>
      <c r="B109" s="8" t="s">
        <v>55</v>
      </c>
      <c r="C109" s="8" t="s">
        <v>7</v>
      </c>
      <c r="D109" s="8" t="s">
        <v>175</v>
      </c>
      <c r="E109" s="38">
        <f>'[7]Уборка ступеней и площадок '!$LY$100</f>
        <v>0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</row>
    <row r="110" spans="1:22" s="10" customFormat="1" x14ac:dyDescent="0.25">
      <c r="A110" s="22" t="s">
        <v>176</v>
      </c>
      <c r="B110" s="8" t="s">
        <v>58</v>
      </c>
      <c r="C110" s="8" t="s">
        <v>7</v>
      </c>
      <c r="D110" s="8" t="s">
        <v>177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 s="10" customFormat="1" x14ac:dyDescent="0.25">
      <c r="A111" s="22" t="s">
        <v>178</v>
      </c>
      <c r="B111" s="8" t="s">
        <v>3</v>
      </c>
      <c r="C111" s="8" t="s">
        <v>7</v>
      </c>
      <c r="D111" s="8" t="s">
        <v>61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spans="1:22" s="10" customFormat="1" x14ac:dyDescent="0.25">
      <c r="A112" s="22" t="s">
        <v>179</v>
      </c>
      <c r="B112" s="8" t="s">
        <v>63</v>
      </c>
      <c r="C112" s="8" t="s">
        <v>15</v>
      </c>
      <c r="D112" s="23">
        <f>E109/E2</f>
        <v>0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  <row r="113" spans="1:22" s="10" customFormat="1" ht="31.5" x14ac:dyDescent="0.25">
      <c r="A113" s="22" t="s">
        <v>180</v>
      </c>
      <c r="B113" s="8" t="s">
        <v>55</v>
      </c>
      <c r="C113" s="8" t="s">
        <v>7</v>
      </c>
      <c r="D113" s="8" t="s">
        <v>181</v>
      </c>
      <c r="E113" s="34">
        <f>'[7]Уборка контейнерных площадок'!$UY$67</f>
        <v>243.23773714285713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</row>
    <row r="114" spans="1:22" s="10" customFormat="1" x14ac:dyDescent="0.25">
      <c r="A114" s="22" t="s">
        <v>182</v>
      </c>
      <c r="B114" s="8" t="s">
        <v>58</v>
      </c>
      <c r="C114" s="8" t="s">
        <v>7</v>
      </c>
      <c r="D114" s="8" t="s">
        <v>183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</row>
    <row r="115" spans="1:22" s="10" customFormat="1" x14ac:dyDescent="0.25">
      <c r="A115" s="22" t="s">
        <v>184</v>
      </c>
      <c r="B115" s="8" t="s">
        <v>3</v>
      </c>
      <c r="C115" s="8" t="s">
        <v>7</v>
      </c>
      <c r="D115" s="8" t="s">
        <v>61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</row>
    <row r="116" spans="1:22" s="10" customFormat="1" x14ac:dyDescent="0.25">
      <c r="A116" s="22" t="s">
        <v>185</v>
      </c>
      <c r="B116" s="8" t="s">
        <v>63</v>
      </c>
      <c r="C116" s="8" t="s">
        <v>15</v>
      </c>
      <c r="D116" s="23">
        <f>E113/E2</f>
        <v>0.4919857142857143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</row>
    <row r="117" spans="1:22" s="10" customFormat="1" ht="31.5" x14ac:dyDescent="0.25">
      <c r="A117" s="22" t="s">
        <v>186</v>
      </c>
      <c r="B117" s="8" t="s">
        <v>55</v>
      </c>
      <c r="C117" s="8" t="s">
        <v>7</v>
      </c>
      <c r="D117" s="8" t="s">
        <v>187</v>
      </c>
      <c r="E117" s="36">
        <f>'[7]Уборка ступеней и площадок '!$LM$67</f>
        <v>0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</row>
    <row r="118" spans="1:22" s="10" customFormat="1" x14ac:dyDescent="0.25">
      <c r="A118" s="22" t="s">
        <v>188</v>
      </c>
      <c r="B118" s="8" t="s">
        <v>58</v>
      </c>
      <c r="C118" s="8" t="s">
        <v>7</v>
      </c>
      <c r="D118" s="8" t="s">
        <v>83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</row>
    <row r="119" spans="1:22" s="10" customFormat="1" x14ac:dyDescent="0.25">
      <c r="A119" s="22" t="s">
        <v>189</v>
      </c>
      <c r="B119" s="8" t="s">
        <v>3</v>
      </c>
      <c r="C119" s="8" t="s">
        <v>7</v>
      </c>
      <c r="D119" s="8" t="s">
        <v>61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</row>
    <row r="120" spans="1:22" s="10" customFormat="1" x14ac:dyDescent="0.25">
      <c r="A120" s="22" t="s">
        <v>190</v>
      </c>
      <c r="B120" s="8" t="s">
        <v>63</v>
      </c>
      <c r="C120" s="8" t="s">
        <v>15</v>
      </c>
      <c r="D120" s="23">
        <f>E117/E2</f>
        <v>0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</row>
    <row r="121" spans="1:22" s="10" customFormat="1" ht="47.25" x14ac:dyDescent="0.25">
      <c r="A121" s="22" t="s">
        <v>191</v>
      </c>
      <c r="B121" s="8" t="s">
        <v>55</v>
      </c>
      <c r="C121" s="8" t="s">
        <v>7</v>
      </c>
      <c r="D121" s="8" t="s">
        <v>192</v>
      </c>
      <c r="E121" s="36">
        <f>'[7]Убор.двор.тер. очис нанос снег '!$MY$73</f>
        <v>37.854559999999992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</row>
    <row r="122" spans="1:22" s="10" customFormat="1" x14ac:dyDescent="0.25">
      <c r="A122" s="22" t="s">
        <v>193</v>
      </c>
      <c r="B122" s="8" t="s">
        <v>58</v>
      </c>
      <c r="C122" s="8" t="s">
        <v>7</v>
      </c>
      <c r="D122" s="8" t="s">
        <v>194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</row>
    <row r="123" spans="1:22" s="10" customFormat="1" x14ac:dyDescent="0.25">
      <c r="A123" s="22" t="s">
        <v>195</v>
      </c>
      <c r="B123" s="8" t="s">
        <v>3</v>
      </c>
      <c r="C123" s="8" t="s">
        <v>7</v>
      </c>
      <c r="D123" s="8" t="s">
        <v>61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</row>
    <row r="124" spans="1:22" s="10" customFormat="1" x14ac:dyDescent="0.25">
      <c r="A124" s="22" t="s">
        <v>196</v>
      </c>
      <c r="B124" s="8" t="s">
        <v>63</v>
      </c>
      <c r="C124" s="8" t="s">
        <v>15</v>
      </c>
      <c r="D124" s="23">
        <f>E121/E2</f>
        <v>7.6566666666666658E-2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 s="10" customFormat="1" ht="31.5" x14ac:dyDescent="0.25">
      <c r="A125" s="22" t="s">
        <v>197</v>
      </c>
      <c r="B125" s="8" t="s">
        <v>55</v>
      </c>
      <c r="C125" s="8" t="s">
        <v>7</v>
      </c>
      <c r="D125" s="8" t="s">
        <v>198</v>
      </c>
      <c r="E125" s="38">
        <f>'[7]сбор и вывоз листвы'!$M$67</f>
        <v>841.96320000000003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</row>
    <row r="126" spans="1:22" s="10" customFormat="1" x14ac:dyDescent="0.25">
      <c r="A126" s="22" t="s">
        <v>199</v>
      </c>
      <c r="B126" s="8" t="s">
        <v>58</v>
      </c>
      <c r="C126" s="8" t="s">
        <v>7</v>
      </c>
      <c r="D126" s="8" t="s">
        <v>77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</row>
    <row r="127" spans="1:22" s="10" customFormat="1" x14ac:dyDescent="0.25">
      <c r="A127" s="22" t="s">
        <v>200</v>
      </c>
      <c r="B127" s="8" t="s">
        <v>3</v>
      </c>
      <c r="C127" s="8" t="s">
        <v>7</v>
      </c>
      <c r="D127" s="8" t="s">
        <v>61</v>
      </c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</row>
    <row r="128" spans="1:22" s="10" customFormat="1" x14ac:dyDescent="0.25">
      <c r="A128" s="22" t="s">
        <v>201</v>
      </c>
      <c r="B128" s="8" t="s">
        <v>63</v>
      </c>
      <c r="C128" s="8" t="s">
        <v>15</v>
      </c>
      <c r="D128" s="23">
        <f>E125/E2</f>
        <v>1.7030000000000001</v>
      </c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</row>
    <row r="129" spans="1:22" s="10" customFormat="1" ht="31.5" x14ac:dyDescent="0.25">
      <c r="A129" s="22" t="s">
        <v>202</v>
      </c>
      <c r="B129" s="8" t="s">
        <v>55</v>
      </c>
      <c r="C129" s="8" t="s">
        <v>7</v>
      </c>
      <c r="D129" s="8" t="s">
        <v>203</v>
      </c>
      <c r="E129" s="34">
        <f>'[7]Посыпка пескосоляной смесью'!$BB$67</f>
        <v>61.058399999999999</v>
      </c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</row>
    <row r="130" spans="1:22" s="10" customFormat="1" x14ac:dyDescent="0.25">
      <c r="A130" s="22" t="s">
        <v>204</v>
      </c>
      <c r="B130" s="8" t="s">
        <v>58</v>
      </c>
      <c r="C130" s="8" t="s">
        <v>7</v>
      </c>
      <c r="D130" s="8" t="s">
        <v>112</v>
      </c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</row>
    <row r="131" spans="1:22" s="10" customFormat="1" x14ac:dyDescent="0.25">
      <c r="A131" s="22" t="s">
        <v>205</v>
      </c>
      <c r="B131" s="8" t="s">
        <v>3</v>
      </c>
      <c r="C131" s="8" t="s">
        <v>7</v>
      </c>
      <c r="D131" s="8" t="s">
        <v>61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</row>
    <row r="132" spans="1:22" s="10" customFormat="1" x14ac:dyDescent="0.25">
      <c r="A132" s="22" t="s">
        <v>206</v>
      </c>
      <c r="B132" s="8" t="s">
        <v>63</v>
      </c>
      <c r="C132" s="8" t="s">
        <v>15</v>
      </c>
      <c r="D132" s="23">
        <f>E129/E2</f>
        <v>0.1235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22" s="10" customFormat="1" ht="31.5" x14ac:dyDescent="0.25">
      <c r="A133" s="22" t="s">
        <v>207</v>
      </c>
      <c r="B133" s="8" t="s">
        <v>55</v>
      </c>
      <c r="C133" s="8" t="s">
        <v>7</v>
      </c>
      <c r="D133" s="8" t="s">
        <v>208</v>
      </c>
      <c r="E133" s="34">
        <f>'[7]Ликвид налед'!$X$67</f>
        <v>0</v>
      </c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</row>
    <row r="134" spans="1:22" s="10" customFormat="1" x14ac:dyDescent="0.25">
      <c r="A134" s="22" t="s">
        <v>209</v>
      </c>
      <c r="B134" s="8" t="s">
        <v>58</v>
      </c>
      <c r="C134" s="8" t="s">
        <v>7</v>
      </c>
      <c r="D134" s="8" t="s">
        <v>83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</row>
    <row r="135" spans="1:22" s="10" customFormat="1" x14ac:dyDescent="0.25">
      <c r="A135" s="22" t="s">
        <v>210</v>
      </c>
      <c r="B135" s="8" t="s">
        <v>3</v>
      </c>
      <c r="C135" s="8" t="s">
        <v>7</v>
      </c>
      <c r="D135" s="8" t="s">
        <v>61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</row>
    <row r="136" spans="1:22" s="10" customFormat="1" x14ac:dyDescent="0.25">
      <c r="A136" s="22" t="s">
        <v>211</v>
      </c>
      <c r="B136" s="8" t="s">
        <v>63</v>
      </c>
      <c r="C136" s="8" t="s">
        <v>15</v>
      </c>
      <c r="D136" s="23">
        <f>E133/E2</f>
        <v>0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22" s="10" customFormat="1" ht="31.5" x14ac:dyDescent="0.25">
      <c r="A137" s="22" t="s">
        <v>212</v>
      </c>
      <c r="B137" s="8" t="s">
        <v>55</v>
      </c>
      <c r="C137" s="8" t="s">
        <v>7</v>
      </c>
      <c r="D137" s="8" t="s">
        <v>213</v>
      </c>
      <c r="E137" s="34">
        <f>'[7]покос травы'!$M$67</f>
        <v>168.78815999999998</v>
      </c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</row>
    <row r="138" spans="1:22" s="10" customFormat="1" x14ac:dyDescent="0.25">
      <c r="A138" s="22" t="s">
        <v>214</v>
      </c>
      <c r="B138" s="8" t="s">
        <v>58</v>
      </c>
      <c r="C138" s="8" t="s">
        <v>7</v>
      </c>
      <c r="D138" s="8" t="s">
        <v>77</v>
      </c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s="10" customFormat="1" x14ac:dyDescent="0.25">
      <c r="A139" s="22" t="s">
        <v>215</v>
      </c>
      <c r="B139" s="8" t="s">
        <v>3</v>
      </c>
      <c r="C139" s="8" t="s">
        <v>7</v>
      </c>
      <c r="D139" s="8" t="s">
        <v>61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1:22" s="10" customFormat="1" x14ac:dyDescent="0.25">
      <c r="A140" s="22" t="s">
        <v>216</v>
      </c>
      <c r="B140" s="8" t="s">
        <v>63</v>
      </c>
      <c r="C140" s="8" t="s">
        <v>15</v>
      </c>
      <c r="D140" s="23">
        <f>E137/E2</f>
        <v>0.34139999999999998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s="10" customFormat="1" ht="31.5" x14ac:dyDescent="0.25">
      <c r="A141" s="22" t="s">
        <v>217</v>
      </c>
      <c r="B141" s="8" t="s">
        <v>55</v>
      </c>
      <c r="C141" s="8" t="s">
        <v>7</v>
      </c>
      <c r="D141" s="23" t="s">
        <v>218</v>
      </c>
      <c r="E141" s="38">
        <v>0</v>
      </c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1:22" s="10" customFormat="1" x14ac:dyDescent="0.25">
      <c r="A142" s="22" t="s">
        <v>219</v>
      </c>
      <c r="B142" s="8" t="s">
        <v>58</v>
      </c>
      <c r="C142" s="8" t="s">
        <v>7</v>
      </c>
      <c r="D142" s="23" t="s">
        <v>83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10" customFormat="1" x14ac:dyDescent="0.25">
      <c r="A143" s="22" t="s">
        <v>220</v>
      </c>
      <c r="B143" s="8" t="s">
        <v>3</v>
      </c>
      <c r="C143" s="8" t="s">
        <v>7</v>
      </c>
      <c r="D143" s="23" t="s">
        <v>61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10" customFormat="1" x14ac:dyDescent="0.25">
      <c r="A144" s="22" t="s">
        <v>221</v>
      </c>
      <c r="B144" s="8" t="s">
        <v>63</v>
      </c>
      <c r="C144" s="8" t="s">
        <v>15</v>
      </c>
      <c r="D144" s="23">
        <f>E141/E2</f>
        <v>0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10" customFormat="1" ht="31.5" x14ac:dyDescent="0.25">
      <c r="A145" s="22" t="s">
        <v>222</v>
      </c>
      <c r="B145" s="8" t="s">
        <v>55</v>
      </c>
      <c r="C145" s="8" t="s">
        <v>7</v>
      </c>
      <c r="D145" s="23" t="s">
        <v>223</v>
      </c>
      <c r="E145" s="38">
        <v>0</v>
      </c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10" customFormat="1" x14ac:dyDescent="0.25">
      <c r="A146" s="22" t="s">
        <v>224</v>
      </c>
      <c r="B146" s="8" t="s">
        <v>58</v>
      </c>
      <c r="C146" s="8" t="s">
        <v>7</v>
      </c>
      <c r="D146" s="23" t="s">
        <v>112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10" customFormat="1" x14ac:dyDescent="0.25">
      <c r="A147" s="22" t="s">
        <v>225</v>
      </c>
      <c r="B147" s="8" t="s">
        <v>3</v>
      </c>
      <c r="C147" s="8" t="s">
        <v>7</v>
      </c>
      <c r="D147" s="23" t="s">
        <v>61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10" customFormat="1" x14ac:dyDescent="0.25">
      <c r="A148" s="22" t="s">
        <v>226</v>
      </c>
      <c r="B148" s="8" t="s">
        <v>63</v>
      </c>
      <c r="C148" s="8" t="s">
        <v>15</v>
      </c>
      <c r="D148" s="23">
        <f>E145/E2</f>
        <v>0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10" customFormat="1" ht="31.5" x14ac:dyDescent="0.25">
      <c r="A149" s="22" t="s">
        <v>227</v>
      </c>
      <c r="B149" s="8" t="s">
        <v>55</v>
      </c>
      <c r="C149" s="8" t="s">
        <v>7</v>
      </c>
      <c r="D149" s="23" t="s">
        <v>228</v>
      </c>
      <c r="E149" s="38">
        <v>0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10" customFormat="1" x14ac:dyDescent="0.25">
      <c r="A150" s="22" t="s">
        <v>229</v>
      </c>
      <c r="B150" s="8" t="s">
        <v>58</v>
      </c>
      <c r="C150" s="8" t="s">
        <v>7</v>
      </c>
      <c r="D150" s="23" t="s">
        <v>112</v>
      </c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10" customFormat="1" x14ac:dyDescent="0.25">
      <c r="A151" s="22" t="s">
        <v>230</v>
      </c>
      <c r="B151" s="8" t="s">
        <v>3</v>
      </c>
      <c r="C151" s="8" t="s">
        <v>7</v>
      </c>
      <c r="D151" s="23" t="s">
        <v>61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10" customFormat="1" x14ac:dyDescent="0.25">
      <c r="A152" s="22" t="s">
        <v>231</v>
      </c>
      <c r="B152" s="8" t="s">
        <v>63</v>
      </c>
      <c r="C152" s="8" t="s">
        <v>15</v>
      </c>
      <c r="D152" s="23">
        <f>E149/E2</f>
        <v>0</v>
      </c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10" customFormat="1" ht="31.5" x14ac:dyDescent="0.25">
      <c r="A153" s="22"/>
      <c r="B153" s="8" t="s">
        <v>55</v>
      </c>
      <c r="C153" s="8" t="s">
        <v>7</v>
      </c>
      <c r="D153" s="23" t="s">
        <v>370</v>
      </c>
      <c r="E153" s="34">
        <f>'[3]2018 непоср.'!$W$38</f>
        <v>179.22</v>
      </c>
      <c r="F153" s="25" t="s">
        <v>232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10" customFormat="1" x14ac:dyDescent="0.25">
      <c r="A154" s="22"/>
      <c r="B154" s="8" t="s">
        <v>58</v>
      </c>
      <c r="C154" s="8" t="s">
        <v>7</v>
      </c>
      <c r="D154" s="23" t="s">
        <v>112</v>
      </c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10" customFormat="1" x14ac:dyDescent="0.25">
      <c r="A155" s="22"/>
      <c r="B155" s="8" t="s">
        <v>3</v>
      </c>
      <c r="C155" s="8" t="s">
        <v>7</v>
      </c>
      <c r="D155" s="23" t="s">
        <v>61</v>
      </c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10" customFormat="1" x14ac:dyDescent="0.25">
      <c r="A156" s="22"/>
      <c r="B156" s="8" t="s">
        <v>63</v>
      </c>
      <c r="C156" s="8" t="s">
        <v>15</v>
      </c>
      <c r="D156" s="23">
        <f>E153/E2</f>
        <v>0.36249999999999999</v>
      </c>
      <c r="E156" s="38"/>
      <c r="F156" s="25" t="s">
        <v>233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10" customFormat="1" ht="31.5" x14ac:dyDescent="0.25">
      <c r="A157" s="22" t="s">
        <v>234</v>
      </c>
      <c r="B157" s="8" t="s">
        <v>55</v>
      </c>
      <c r="C157" s="8" t="s">
        <v>7</v>
      </c>
      <c r="D157" s="8" t="s">
        <v>235</v>
      </c>
      <c r="E157" s="38">
        <v>0</v>
      </c>
      <c r="F157" s="26"/>
      <c r="G157" s="27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10" customFormat="1" x14ac:dyDescent="0.25">
      <c r="A158" s="22" t="s">
        <v>236</v>
      </c>
      <c r="B158" s="8" t="s">
        <v>58</v>
      </c>
      <c r="C158" s="8" t="s">
        <v>7</v>
      </c>
      <c r="D158" s="8" t="s">
        <v>112</v>
      </c>
      <c r="E158" s="38"/>
      <c r="F158" s="25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10" customFormat="1" x14ac:dyDescent="0.25">
      <c r="A159" s="22" t="s">
        <v>237</v>
      </c>
      <c r="B159" s="8" t="s">
        <v>3</v>
      </c>
      <c r="C159" s="8" t="s">
        <v>7</v>
      </c>
      <c r="D159" s="8" t="s">
        <v>61</v>
      </c>
      <c r="E159" s="38"/>
      <c r="F159" s="25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10" customFormat="1" x14ac:dyDescent="0.25">
      <c r="A160" s="22" t="s">
        <v>238</v>
      </c>
      <c r="B160" s="8" t="s">
        <v>63</v>
      </c>
      <c r="C160" s="8" t="s">
        <v>15</v>
      </c>
      <c r="D160" s="23">
        <f>E157/E2</f>
        <v>0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10" customFormat="1" ht="47.25" x14ac:dyDescent="0.25">
      <c r="A161" s="37" t="s">
        <v>239</v>
      </c>
      <c r="B161" s="19" t="s">
        <v>50</v>
      </c>
      <c r="C161" s="19" t="s">
        <v>7</v>
      </c>
      <c r="D161" s="19" t="s">
        <v>240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10" customFormat="1" x14ac:dyDescent="0.25">
      <c r="A162" s="22" t="s">
        <v>241</v>
      </c>
      <c r="B162" s="8" t="s">
        <v>53</v>
      </c>
      <c r="C162" s="8" t="s">
        <v>15</v>
      </c>
      <c r="D162" s="8">
        <f>E163+E167+E171+E175+E179+E183+E187+E191</f>
        <v>17922.939999999999</v>
      </c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10" customFormat="1" ht="31.5" x14ac:dyDescent="0.25">
      <c r="A163" s="22" t="s">
        <v>242</v>
      </c>
      <c r="B163" s="8" t="s">
        <v>55</v>
      </c>
      <c r="C163" s="8" t="s">
        <v>7</v>
      </c>
      <c r="D163" s="8" t="s">
        <v>243</v>
      </c>
      <c r="E163" s="38">
        <v>0</v>
      </c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10" customFormat="1" x14ac:dyDescent="0.25">
      <c r="A164" s="22" t="s">
        <v>244</v>
      </c>
      <c r="B164" s="8" t="s">
        <v>58</v>
      </c>
      <c r="C164" s="8" t="s">
        <v>7</v>
      </c>
      <c r="D164" s="8" t="s">
        <v>112</v>
      </c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10" customFormat="1" x14ac:dyDescent="0.25">
      <c r="A165" s="22" t="s">
        <v>245</v>
      </c>
      <c r="B165" s="8" t="s">
        <v>3</v>
      </c>
      <c r="C165" s="8" t="s">
        <v>7</v>
      </c>
      <c r="D165" s="8" t="s">
        <v>61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10" customFormat="1" x14ac:dyDescent="0.25">
      <c r="A166" s="22" t="s">
        <v>246</v>
      </c>
      <c r="B166" s="8" t="s">
        <v>63</v>
      </c>
      <c r="C166" s="8" t="s">
        <v>15</v>
      </c>
      <c r="D166" s="23">
        <f>E163/E2</f>
        <v>0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10" customFormat="1" ht="31.5" x14ac:dyDescent="0.25">
      <c r="A167" s="22" t="s">
        <v>247</v>
      </c>
      <c r="B167" s="8" t="s">
        <v>55</v>
      </c>
      <c r="C167" s="8" t="s">
        <v>7</v>
      </c>
      <c r="D167" s="8" t="s">
        <v>248</v>
      </c>
      <c r="E167" s="38">
        <v>0</v>
      </c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10" customFormat="1" x14ac:dyDescent="0.25">
      <c r="A168" s="22" t="s">
        <v>249</v>
      </c>
      <c r="B168" s="8" t="s">
        <v>58</v>
      </c>
      <c r="C168" s="8" t="s">
        <v>7</v>
      </c>
      <c r="D168" s="8" t="s">
        <v>112</v>
      </c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10" customFormat="1" x14ac:dyDescent="0.25">
      <c r="A169" s="22" t="s">
        <v>250</v>
      </c>
      <c r="B169" s="8" t="s">
        <v>3</v>
      </c>
      <c r="C169" s="8" t="s">
        <v>7</v>
      </c>
      <c r="D169" s="8" t="s">
        <v>61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10" customFormat="1" x14ac:dyDescent="0.25">
      <c r="A170" s="22" t="s">
        <v>251</v>
      </c>
      <c r="B170" s="8" t="s">
        <v>63</v>
      </c>
      <c r="C170" s="8" t="s">
        <v>15</v>
      </c>
      <c r="D170" s="23">
        <f>E167/E2</f>
        <v>0</v>
      </c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10" customFormat="1" ht="31.5" x14ac:dyDescent="0.25">
      <c r="A171" s="22" t="s">
        <v>252</v>
      </c>
      <c r="B171" s="8" t="s">
        <v>55</v>
      </c>
      <c r="C171" s="8" t="s">
        <v>7</v>
      </c>
      <c r="D171" s="8" t="s">
        <v>253</v>
      </c>
      <c r="E171" s="38">
        <v>0</v>
      </c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10" customFormat="1" x14ac:dyDescent="0.25">
      <c r="A172" s="22" t="s">
        <v>254</v>
      </c>
      <c r="B172" s="8" t="s">
        <v>58</v>
      </c>
      <c r="C172" s="8" t="s">
        <v>7</v>
      </c>
      <c r="D172" s="8" t="s">
        <v>112</v>
      </c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10" customFormat="1" x14ac:dyDescent="0.25">
      <c r="A173" s="22" t="s">
        <v>255</v>
      </c>
      <c r="B173" s="8" t="s">
        <v>3</v>
      </c>
      <c r="C173" s="8" t="s">
        <v>7</v>
      </c>
      <c r="D173" s="8" t="s">
        <v>61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10" customFormat="1" x14ac:dyDescent="0.25">
      <c r="A174" s="22" t="s">
        <v>256</v>
      </c>
      <c r="B174" s="8" t="s">
        <v>63</v>
      </c>
      <c r="C174" s="8" t="s">
        <v>15</v>
      </c>
      <c r="D174" s="23">
        <f>E171/E2</f>
        <v>0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10" customFormat="1" ht="31.5" x14ac:dyDescent="0.25">
      <c r="A175" s="22" t="s">
        <v>257</v>
      </c>
      <c r="B175" s="8" t="s">
        <v>55</v>
      </c>
      <c r="C175" s="8" t="s">
        <v>7</v>
      </c>
      <c r="D175" s="8" t="s">
        <v>258</v>
      </c>
      <c r="E175" s="38">
        <v>1536.53</v>
      </c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10" customFormat="1" x14ac:dyDescent="0.25">
      <c r="A176" s="22" t="s">
        <v>259</v>
      </c>
      <c r="B176" s="8" t="s">
        <v>58</v>
      </c>
      <c r="C176" s="8" t="s">
        <v>7</v>
      </c>
      <c r="D176" s="8" t="s">
        <v>112</v>
      </c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10" customFormat="1" x14ac:dyDescent="0.25">
      <c r="A177" s="22" t="s">
        <v>260</v>
      </c>
      <c r="B177" s="8" t="s">
        <v>3</v>
      </c>
      <c r="C177" s="8" t="s">
        <v>7</v>
      </c>
      <c r="D177" s="8" t="s">
        <v>61</v>
      </c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10" customFormat="1" x14ac:dyDescent="0.25">
      <c r="A178" s="22" t="s">
        <v>261</v>
      </c>
      <c r="B178" s="8" t="s">
        <v>63</v>
      </c>
      <c r="C178" s="8" t="s">
        <v>15</v>
      </c>
      <c r="D178" s="23">
        <f>E175/E2</f>
        <v>3.1078681229773464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10" customFormat="1" ht="31.5" x14ac:dyDescent="0.25">
      <c r="A179" s="22" t="s">
        <v>262</v>
      </c>
      <c r="B179" s="8" t="s">
        <v>55</v>
      </c>
      <c r="C179" s="8" t="s">
        <v>7</v>
      </c>
      <c r="D179" s="8" t="s">
        <v>263</v>
      </c>
      <c r="E179" s="38">
        <v>0</v>
      </c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10" customFormat="1" x14ac:dyDescent="0.25">
      <c r="A180" s="22" t="s">
        <v>264</v>
      </c>
      <c r="B180" s="8" t="s">
        <v>58</v>
      </c>
      <c r="C180" s="8" t="s">
        <v>7</v>
      </c>
      <c r="D180" s="8" t="s">
        <v>112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10" customFormat="1" x14ac:dyDescent="0.25">
      <c r="A181" s="22" t="s">
        <v>265</v>
      </c>
      <c r="B181" s="8" t="s">
        <v>3</v>
      </c>
      <c r="C181" s="8" t="s">
        <v>7</v>
      </c>
      <c r="D181" s="8" t="s">
        <v>61</v>
      </c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10" customFormat="1" x14ac:dyDescent="0.25">
      <c r="A182" s="22" t="s">
        <v>266</v>
      </c>
      <c r="B182" s="8" t="s">
        <v>63</v>
      </c>
      <c r="C182" s="8" t="s">
        <v>15</v>
      </c>
      <c r="D182" s="23">
        <f>E179/E2</f>
        <v>0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s="10" customFormat="1" ht="31.5" x14ac:dyDescent="0.25">
      <c r="A183" s="22" t="s">
        <v>267</v>
      </c>
      <c r="B183" s="8" t="s">
        <v>55</v>
      </c>
      <c r="C183" s="8" t="s">
        <v>7</v>
      </c>
      <c r="D183" s="8" t="s">
        <v>268</v>
      </c>
      <c r="E183" s="38">
        <v>4263.93</v>
      </c>
      <c r="F183" s="38" t="s">
        <v>269</v>
      </c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10" customFormat="1" x14ac:dyDescent="0.25">
      <c r="A184" s="22" t="s">
        <v>270</v>
      </c>
      <c r="B184" s="8" t="s">
        <v>58</v>
      </c>
      <c r="C184" s="8" t="s">
        <v>7</v>
      </c>
      <c r="D184" s="8" t="s">
        <v>112</v>
      </c>
      <c r="E184" s="38"/>
      <c r="F184" s="38" t="s">
        <v>61</v>
      </c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10" customFormat="1" x14ac:dyDescent="0.25">
      <c r="A185" s="22" t="s">
        <v>271</v>
      </c>
      <c r="B185" s="8" t="s">
        <v>3</v>
      </c>
      <c r="C185" s="8" t="s">
        <v>7</v>
      </c>
      <c r="D185" s="8" t="s">
        <v>61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10" customFormat="1" x14ac:dyDescent="0.25">
      <c r="A186" s="22" t="s">
        <v>272</v>
      </c>
      <c r="B186" s="8" t="s">
        <v>63</v>
      </c>
      <c r="C186" s="8" t="s">
        <v>15</v>
      </c>
      <c r="D186" s="23">
        <f>E183/E2</f>
        <v>8.6244538834951463</v>
      </c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10" customFormat="1" ht="31.5" x14ac:dyDescent="0.25">
      <c r="A187" s="22" t="s">
        <v>273</v>
      </c>
      <c r="B187" s="8" t="s">
        <v>55</v>
      </c>
      <c r="C187" s="8" t="s">
        <v>7</v>
      </c>
      <c r="D187" s="8" t="s">
        <v>274</v>
      </c>
      <c r="E187" s="38">
        <v>12122.48</v>
      </c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1:22" s="10" customFormat="1" x14ac:dyDescent="0.25">
      <c r="A188" s="22" t="s">
        <v>275</v>
      </c>
      <c r="B188" s="8" t="s">
        <v>58</v>
      </c>
      <c r="C188" s="8" t="s">
        <v>7</v>
      </c>
      <c r="D188" s="8" t="s">
        <v>112</v>
      </c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s="10" customFormat="1" x14ac:dyDescent="0.25">
      <c r="A189" s="22" t="s">
        <v>276</v>
      </c>
      <c r="B189" s="8" t="s">
        <v>3</v>
      </c>
      <c r="C189" s="8" t="s">
        <v>7</v>
      </c>
      <c r="D189" s="8" t="s">
        <v>61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s="10" customFormat="1" x14ac:dyDescent="0.25">
      <c r="A190" s="22" t="s">
        <v>277</v>
      </c>
      <c r="B190" s="8" t="s">
        <v>63</v>
      </c>
      <c r="C190" s="8" t="s">
        <v>15</v>
      </c>
      <c r="D190" s="23">
        <f>E187/E2</f>
        <v>24.519579288025891</v>
      </c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s="10" customFormat="1" ht="31.5" x14ac:dyDescent="0.25">
      <c r="A191" s="22"/>
      <c r="B191" s="8" t="s">
        <v>55</v>
      </c>
      <c r="C191" s="8" t="s">
        <v>7</v>
      </c>
      <c r="D191" s="23" t="s">
        <v>278</v>
      </c>
      <c r="E191" s="38">
        <v>0</v>
      </c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10" customFormat="1" x14ac:dyDescent="0.25">
      <c r="A192" s="22"/>
      <c r="B192" s="8" t="s">
        <v>58</v>
      </c>
      <c r="C192" s="8" t="s">
        <v>7</v>
      </c>
      <c r="D192" s="23" t="s">
        <v>112</v>
      </c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10" customFormat="1" x14ac:dyDescent="0.25">
      <c r="A193" s="22"/>
      <c r="B193" s="8" t="s">
        <v>3</v>
      </c>
      <c r="C193" s="8" t="s">
        <v>7</v>
      </c>
      <c r="D193" s="23" t="s">
        <v>61</v>
      </c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s="10" customFormat="1" x14ac:dyDescent="0.25">
      <c r="A194" s="22"/>
      <c r="B194" s="8" t="s">
        <v>63</v>
      </c>
      <c r="C194" s="8" t="s">
        <v>15</v>
      </c>
      <c r="D194" s="23">
        <f>E191/E2</f>
        <v>0</v>
      </c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s="10" customFormat="1" ht="47.25" x14ac:dyDescent="0.25">
      <c r="A195" s="37" t="s">
        <v>279</v>
      </c>
      <c r="B195" s="19" t="s">
        <v>50</v>
      </c>
      <c r="C195" s="19" t="s">
        <v>7</v>
      </c>
      <c r="D195" s="19" t="s">
        <v>280</v>
      </c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s="10" customFormat="1" ht="18.75" x14ac:dyDescent="0.25">
      <c r="A196" s="22" t="s">
        <v>281</v>
      </c>
      <c r="B196" s="8" t="s">
        <v>53</v>
      </c>
      <c r="C196" s="8" t="s">
        <v>15</v>
      </c>
      <c r="D196" s="8">
        <f>E197+E201+E205+E209+E213+E217+E221+E225+E229+E233</f>
        <v>12485.519999999999</v>
      </c>
      <c r="E196" s="38"/>
      <c r="F196" s="2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s="10" customFormat="1" ht="31.5" x14ac:dyDescent="0.25">
      <c r="A197" s="22" t="s">
        <v>282</v>
      </c>
      <c r="B197" s="8" t="s">
        <v>55</v>
      </c>
      <c r="C197" s="8" t="s">
        <v>7</v>
      </c>
      <c r="D197" s="8" t="s">
        <v>283</v>
      </c>
      <c r="E197" s="38">
        <v>0</v>
      </c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1:22" s="10" customFormat="1" x14ac:dyDescent="0.25">
      <c r="A198" s="22" t="s">
        <v>284</v>
      </c>
      <c r="B198" s="8" t="s">
        <v>58</v>
      </c>
      <c r="C198" s="8" t="s">
        <v>7</v>
      </c>
      <c r="D198" s="8" t="s">
        <v>112</v>
      </c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spans="1:22" s="10" customFormat="1" x14ac:dyDescent="0.25">
      <c r="A199" s="22" t="s">
        <v>285</v>
      </c>
      <c r="B199" s="8" t="s">
        <v>3</v>
      </c>
      <c r="C199" s="8" t="s">
        <v>7</v>
      </c>
      <c r="D199" s="8" t="s">
        <v>61</v>
      </c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s="10" customFormat="1" x14ac:dyDescent="0.25">
      <c r="A200" s="22" t="s">
        <v>286</v>
      </c>
      <c r="B200" s="8" t="s">
        <v>63</v>
      </c>
      <c r="C200" s="8" t="s">
        <v>15</v>
      </c>
      <c r="D200" s="8">
        <v>0</v>
      </c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s="10" customFormat="1" ht="31.5" x14ac:dyDescent="0.25">
      <c r="A201" s="22" t="s">
        <v>287</v>
      </c>
      <c r="B201" s="8" t="s">
        <v>55</v>
      </c>
      <c r="C201" s="8" t="s">
        <v>7</v>
      </c>
      <c r="D201" s="8" t="s">
        <v>288</v>
      </c>
      <c r="E201" s="38">
        <v>1468.41</v>
      </c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s="10" customFormat="1" x14ac:dyDescent="0.25">
      <c r="A202" s="22" t="s">
        <v>289</v>
      </c>
      <c r="B202" s="8" t="s">
        <v>58</v>
      </c>
      <c r="C202" s="8" t="s">
        <v>7</v>
      </c>
      <c r="D202" s="8" t="s">
        <v>112</v>
      </c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1:22" s="10" customFormat="1" x14ac:dyDescent="0.25">
      <c r="A203" s="22" t="s">
        <v>290</v>
      </c>
      <c r="B203" s="8" t="s">
        <v>3</v>
      </c>
      <c r="C203" s="8" t="s">
        <v>7</v>
      </c>
      <c r="D203" s="8" t="s">
        <v>61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</row>
    <row r="204" spans="1:22" s="10" customFormat="1" x14ac:dyDescent="0.25">
      <c r="A204" s="22" t="s">
        <v>291</v>
      </c>
      <c r="B204" s="8" t="s">
        <v>63</v>
      </c>
      <c r="C204" s="8" t="s">
        <v>15</v>
      </c>
      <c r="D204" s="23">
        <f>E201/E2</f>
        <v>2.970084951456311</v>
      </c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 s="10" customFormat="1" ht="31.5" x14ac:dyDescent="0.25">
      <c r="A205" s="22" t="s">
        <v>292</v>
      </c>
      <c r="B205" s="8" t="s">
        <v>55</v>
      </c>
      <c r="C205" s="8" t="s">
        <v>7</v>
      </c>
      <c r="D205" s="8" t="s">
        <v>293</v>
      </c>
      <c r="E205" s="38">
        <v>0</v>
      </c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</row>
    <row r="206" spans="1:22" s="10" customFormat="1" x14ac:dyDescent="0.25">
      <c r="A206" s="22" t="s">
        <v>294</v>
      </c>
      <c r="B206" s="8" t="s">
        <v>58</v>
      </c>
      <c r="C206" s="8" t="s">
        <v>7</v>
      </c>
      <c r="D206" s="8" t="s">
        <v>112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</row>
    <row r="207" spans="1:22" s="10" customFormat="1" x14ac:dyDescent="0.25">
      <c r="A207" s="22" t="s">
        <v>295</v>
      </c>
      <c r="B207" s="8" t="s">
        <v>3</v>
      </c>
      <c r="C207" s="8" t="s">
        <v>7</v>
      </c>
      <c r="D207" s="8" t="s">
        <v>61</v>
      </c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spans="1:22" s="10" customFormat="1" x14ac:dyDescent="0.25">
      <c r="A208" s="22" t="s">
        <v>296</v>
      </c>
      <c r="B208" s="8" t="s">
        <v>63</v>
      </c>
      <c r="C208" s="8" t="s">
        <v>15</v>
      </c>
      <c r="D208" s="8">
        <v>0</v>
      </c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 s="10" customFormat="1" ht="31.5" x14ac:dyDescent="0.25">
      <c r="A209" s="22" t="s">
        <v>297</v>
      </c>
      <c r="B209" s="8" t="s">
        <v>55</v>
      </c>
      <c r="C209" s="8" t="s">
        <v>7</v>
      </c>
      <c r="D209" s="8" t="s">
        <v>298</v>
      </c>
      <c r="E209" s="38">
        <v>0</v>
      </c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1:22" s="10" customFormat="1" x14ac:dyDescent="0.25">
      <c r="A210" s="22" t="s">
        <v>299</v>
      </c>
      <c r="B210" s="8" t="s">
        <v>58</v>
      </c>
      <c r="C210" s="8" t="s">
        <v>7</v>
      </c>
      <c r="D210" s="8" t="s">
        <v>112</v>
      </c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1:22" s="10" customFormat="1" x14ac:dyDescent="0.25">
      <c r="A211" s="22" t="s">
        <v>300</v>
      </c>
      <c r="B211" s="8" t="s">
        <v>3</v>
      </c>
      <c r="C211" s="8" t="s">
        <v>7</v>
      </c>
      <c r="D211" s="8" t="s">
        <v>61</v>
      </c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1:22" s="10" customFormat="1" x14ac:dyDescent="0.25">
      <c r="A212" s="22" t="s">
        <v>301</v>
      </c>
      <c r="B212" s="8" t="s">
        <v>63</v>
      </c>
      <c r="C212" s="8" t="s">
        <v>15</v>
      </c>
      <c r="D212" s="8">
        <v>0</v>
      </c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 s="10" customFormat="1" ht="31.5" x14ac:dyDescent="0.25">
      <c r="A213" s="22" t="s">
        <v>302</v>
      </c>
      <c r="B213" s="8" t="s">
        <v>55</v>
      </c>
      <c r="C213" s="8" t="s">
        <v>7</v>
      </c>
      <c r="D213" s="8" t="s">
        <v>303</v>
      </c>
      <c r="E213" s="38">
        <v>10511.46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1:22" s="10" customFormat="1" x14ac:dyDescent="0.25">
      <c r="A214" s="22" t="s">
        <v>304</v>
      </c>
      <c r="B214" s="8" t="s">
        <v>58</v>
      </c>
      <c r="C214" s="8" t="s">
        <v>7</v>
      </c>
      <c r="D214" s="8" t="s">
        <v>112</v>
      </c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1:22" s="10" customFormat="1" x14ac:dyDescent="0.25">
      <c r="A215" s="22" t="s">
        <v>305</v>
      </c>
      <c r="B215" s="8" t="s">
        <v>3</v>
      </c>
      <c r="C215" s="8" t="s">
        <v>7</v>
      </c>
      <c r="D215" s="8" t="s">
        <v>61</v>
      </c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1:22" s="10" customFormat="1" x14ac:dyDescent="0.25">
      <c r="A216" s="22" t="s">
        <v>306</v>
      </c>
      <c r="B216" s="8" t="s">
        <v>63</v>
      </c>
      <c r="C216" s="8" t="s">
        <v>15</v>
      </c>
      <c r="D216" s="23">
        <f>E213/E2</f>
        <v>21.261043689320388</v>
      </c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 s="10" customFormat="1" ht="31.5" x14ac:dyDescent="0.25">
      <c r="A217" s="22" t="s">
        <v>307</v>
      </c>
      <c r="B217" s="8" t="s">
        <v>55</v>
      </c>
      <c r="C217" s="8" t="s">
        <v>7</v>
      </c>
      <c r="D217" s="8" t="s">
        <v>308</v>
      </c>
      <c r="E217" s="38">
        <v>0</v>
      </c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1:22" s="10" customFormat="1" x14ac:dyDescent="0.25">
      <c r="A218" s="22" t="s">
        <v>309</v>
      </c>
      <c r="B218" s="8" t="s">
        <v>58</v>
      </c>
      <c r="C218" s="8" t="s">
        <v>7</v>
      </c>
      <c r="D218" s="8" t="s">
        <v>112</v>
      </c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s="10" customFormat="1" x14ac:dyDescent="0.25">
      <c r="A219" s="22" t="s">
        <v>310</v>
      </c>
      <c r="B219" s="8" t="s">
        <v>3</v>
      </c>
      <c r="C219" s="8" t="s">
        <v>7</v>
      </c>
      <c r="D219" s="8" t="s">
        <v>61</v>
      </c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spans="1:22" s="10" customFormat="1" x14ac:dyDescent="0.25">
      <c r="A220" s="22" t="s">
        <v>311</v>
      </c>
      <c r="B220" s="8" t="s">
        <v>63</v>
      </c>
      <c r="C220" s="8" t="s">
        <v>15</v>
      </c>
      <c r="D220" s="23">
        <f>E217/E2</f>
        <v>0</v>
      </c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 s="10" customFormat="1" ht="31.5" x14ac:dyDescent="0.25">
      <c r="A221" s="22" t="s">
        <v>312</v>
      </c>
      <c r="B221" s="8" t="s">
        <v>55</v>
      </c>
      <c r="C221" s="8" t="s">
        <v>7</v>
      </c>
      <c r="D221" s="8" t="s">
        <v>313</v>
      </c>
      <c r="E221" s="38">
        <v>0</v>
      </c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spans="1:22" s="10" customFormat="1" x14ac:dyDescent="0.25">
      <c r="A222" s="22" t="s">
        <v>314</v>
      </c>
      <c r="B222" s="8" t="s">
        <v>58</v>
      </c>
      <c r="C222" s="8" t="s">
        <v>7</v>
      </c>
      <c r="D222" s="8" t="s">
        <v>112</v>
      </c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spans="1:22" s="10" customFormat="1" x14ac:dyDescent="0.25">
      <c r="A223" s="22" t="s">
        <v>315</v>
      </c>
      <c r="B223" s="8" t="s">
        <v>3</v>
      </c>
      <c r="C223" s="8" t="s">
        <v>7</v>
      </c>
      <c r="D223" s="8" t="s">
        <v>61</v>
      </c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spans="1:22" s="10" customFormat="1" x14ac:dyDescent="0.25">
      <c r="A224" s="22" t="s">
        <v>316</v>
      </c>
      <c r="B224" s="8" t="s">
        <v>63</v>
      </c>
      <c r="C224" s="8" t="s">
        <v>15</v>
      </c>
      <c r="D224" s="23">
        <f>E221/E2</f>
        <v>0</v>
      </c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 s="10" customFormat="1" ht="31.5" x14ac:dyDescent="0.25">
      <c r="A225" s="22" t="s">
        <v>317</v>
      </c>
      <c r="B225" s="8" t="s">
        <v>55</v>
      </c>
      <c r="C225" s="8" t="s">
        <v>7</v>
      </c>
      <c r="D225" s="8" t="s">
        <v>318</v>
      </c>
      <c r="E225" s="38">
        <v>505.65</v>
      </c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spans="1:22" s="10" customFormat="1" x14ac:dyDescent="0.25">
      <c r="A226" s="22" t="s">
        <v>319</v>
      </c>
      <c r="B226" s="8" t="s">
        <v>58</v>
      </c>
      <c r="C226" s="8" t="s">
        <v>7</v>
      </c>
      <c r="D226" s="8" t="s">
        <v>112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spans="1:22" s="10" customFormat="1" x14ac:dyDescent="0.25">
      <c r="A227" s="22" t="s">
        <v>320</v>
      </c>
      <c r="B227" s="8" t="s">
        <v>3</v>
      </c>
      <c r="C227" s="8" t="s">
        <v>7</v>
      </c>
      <c r="D227" s="8" t="s">
        <v>61</v>
      </c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spans="1:22" s="10" customFormat="1" x14ac:dyDescent="0.25">
      <c r="A228" s="22" t="s">
        <v>321</v>
      </c>
      <c r="B228" s="8" t="s">
        <v>63</v>
      </c>
      <c r="C228" s="8" t="s">
        <v>15</v>
      </c>
      <c r="D228" s="23">
        <f>E225/E2</f>
        <v>1.022754854368932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 s="10" customFormat="1" ht="31.5" x14ac:dyDescent="0.25">
      <c r="A229" s="22" t="s">
        <v>322</v>
      </c>
      <c r="B229" s="8" t="s">
        <v>55</v>
      </c>
      <c r="C229" s="8" t="s">
        <v>7</v>
      </c>
      <c r="D229" s="8" t="s">
        <v>323</v>
      </c>
      <c r="E229" s="38">
        <v>0</v>
      </c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</row>
    <row r="230" spans="1:22" s="10" customFormat="1" x14ac:dyDescent="0.25">
      <c r="A230" s="22" t="s">
        <v>324</v>
      </c>
      <c r="B230" s="8" t="s">
        <v>58</v>
      </c>
      <c r="C230" s="8" t="s">
        <v>7</v>
      </c>
      <c r="D230" s="8" t="s">
        <v>112</v>
      </c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</row>
    <row r="231" spans="1:22" s="10" customFormat="1" x14ac:dyDescent="0.25">
      <c r="A231" s="22" t="s">
        <v>325</v>
      </c>
      <c r="B231" s="8" t="s">
        <v>3</v>
      </c>
      <c r="C231" s="8" t="s">
        <v>7</v>
      </c>
      <c r="D231" s="8" t="s">
        <v>61</v>
      </c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spans="1:22" s="10" customFormat="1" x14ac:dyDescent="0.25">
      <c r="A232" s="22" t="s">
        <v>326</v>
      </c>
      <c r="B232" s="8" t="s">
        <v>63</v>
      </c>
      <c r="C232" s="8" t="s">
        <v>15</v>
      </c>
      <c r="D232" s="23">
        <f>E229/E2</f>
        <v>0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 s="10" customFormat="1" ht="31.5" x14ac:dyDescent="0.25">
      <c r="A233" s="22" t="s">
        <v>327</v>
      </c>
      <c r="B233" s="8" t="s">
        <v>55</v>
      </c>
      <c r="C233" s="8" t="s">
        <v>7</v>
      </c>
      <c r="D233" s="8" t="s">
        <v>328</v>
      </c>
      <c r="E233" s="38">
        <v>0</v>
      </c>
      <c r="F233" s="38" t="s">
        <v>329</v>
      </c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spans="1:22" s="10" customFormat="1" x14ac:dyDescent="0.25">
      <c r="A234" s="22" t="s">
        <v>330</v>
      </c>
      <c r="B234" s="8" t="s">
        <v>58</v>
      </c>
      <c r="C234" s="8" t="s">
        <v>7</v>
      </c>
      <c r="D234" s="8" t="s">
        <v>112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spans="1:22" s="10" customFormat="1" x14ac:dyDescent="0.25">
      <c r="A235" s="22" t="s">
        <v>331</v>
      </c>
      <c r="B235" s="8" t="s">
        <v>3</v>
      </c>
      <c r="C235" s="8" t="s">
        <v>7</v>
      </c>
      <c r="D235" s="8" t="s">
        <v>332</v>
      </c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</row>
    <row r="236" spans="1:22" s="10" customFormat="1" x14ac:dyDescent="0.25">
      <c r="A236" s="22" t="s">
        <v>333</v>
      </c>
      <c r="B236" s="8" t="s">
        <v>63</v>
      </c>
      <c r="C236" s="8" t="s">
        <v>15</v>
      </c>
      <c r="D236" s="23">
        <f>E233/E2</f>
        <v>0</v>
      </c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 s="10" customFormat="1" x14ac:dyDescent="0.25">
      <c r="A237" s="22"/>
      <c r="B237" s="19" t="s">
        <v>334</v>
      </c>
      <c r="C237" s="8" t="s">
        <v>15</v>
      </c>
      <c r="D237" s="29">
        <f>SUM(D84,D28,D34,D60,D66,D72,D78,D94,D104,D162,D196)</f>
        <v>65616.586057142864</v>
      </c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</row>
    <row r="238" spans="1:22" x14ac:dyDescent="0.25">
      <c r="A238" s="45" t="s">
        <v>335</v>
      </c>
      <c r="B238" s="45"/>
      <c r="C238" s="45"/>
      <c r="D238" s="45"/>
    </row>
    <row r="239" spans="1:22" x14ac:dyDescent="0.25">
      <c r="A239" s="6" t="s">
        <v>336</v>
      </c>
      <c r="B239" s="7" t="s">
        <v>337</v>
      </c>
      <c r="C239" s="7" t="s">
        <v>338</v>
      </c>
      <c r="D239" s="7">
        <f>'[3]2018 непоср.'!$AA$38</f>
        <v>0</v>
      </c>
      <c r="E239" s="2" t="s">
        <v>371</v>
      </c>
    </row>
    <row r="240" spans="1:22" x14ac:dyDescent="0.25">
      <c r="A240" s="6" t="s">
        <v>339</v>
      </c>
      <c r="B240" s="7" t="s">
        <v>340</v>
      </c>
      <c r="C240" s="7" t="s">
        <v>338</v>
      </c>
      <c r="D240" s="7">
        <f>'[3]2018 непоср.'!$AB$38</f>
        <v>0</v>
      </c>
      <c r="E240" s="2" t="s">
        <v>371</v>
      </c>
    </row>
    <row r="241" spans="1:5" x14ac:dyDescent="0.25">
      <c r="A241" s="6" t="s">
        <v>341</v>
      </c>
      <c r="B241" s="7" t="s">
        <v>342</v>
      </c>
      <c r="C241" s="7" t="s">
        <v>338</v>
      </c>
      <c r="D241" s="7">
        <f>'[3]2018 непоср.'!$AC$38</f>
        <v>0</v>
      </c>
      <c r="E241" s="2" t="s">
        <v>371</v>
      </c>
    </row>
    <row r="242" spans="1:5" x14ac:dyDescent="0.25">
      <c r="A242" s="6" t="s">
        <v>343</v>
      </c>
      <c r="B242" s="7" t="s">
        <v>344</v>
      </c>
      <c r="C242" s="7" t="s">
        <v>15</v>
      </c>
      <c r="D242" s="7">
        <f>'[3]2018 непоср.'!$AD$38</f>
        <v>-15796.42</v>
      </c>
      <c r="E242" s="2" t="s">
        <v>371</v>
      </c>
    </row>
    <row r="243" spans="1:5" x14ac:dyDescent="0.25">
      <c r="A243" s="45" t="s">
        <v>345</v>
      </c>
      <c r="B243" s="45"/>
      <c r="C243" s="45"/>
      <c r="D243" s="45"/>
    </row>
    <row r="244" spans="1:5" ht="31.5" x14ac:dyDescent="0.25">
      <c r="A244" s="6" t="s">
        <v>346</v>
      </c>
      <c r="B244" s="7" t="s">
        <v>14</v>
      </c>
      <c r="C244" s="7" t="s">
        <v>15</v>
      </c>
      <c r="D244" s="7">
        <v>0</v>
      </c>
      <c r="E244" s="2" t="s">
        <v>347</v>
      </c>
    </row>
    <row r="245" spans="1:5" ht="31.5" x14ac:dyDescent="0.25">
      <c r="A245" s="6" t="s">
        <v>348</v>
      </c>
      <c r="B245" s="7" t="s">
        <v>17</v>
      </c>
      <c r="C245" s="7" t="s">
        <v>15</v>
      </c>
      <c r="D245" s="7">
        <v>0</v>
      </c>
      <c r="E245" s="2" t="s">
        <v>347</v>
      </c>
    </row>
    <row r="246" spans="1:5" ht="31.5" x14ac:dyDescent="0.25">
      <c r="A246" s="6" t="s">
        <v>349</v>
      </c>
      <c r="B246" s="7" t="s">
        <v>19</v>
      </c>
      <c r="C246" s="7" t="s">
        <v>15</v>
      </c>
      <c r="D246" s="7">
        <v>0</v>
      </c>
      <c r="E246" s="2" t="s">
        <v>347</v>
      </c>
    </row>
    <row r="247" spans="1:5" ht="31.5" x14ac:dyDescent="0.25">
      <c r="A247" s="6" t="s">
        <v>350</v>
      </c>
      <c r="B247" s="7" t="s">
        <v>43</v>
      </c>
      <c r="C247" s="7" t="s">
        <v>15</v>
      </c>
      <c r="D247" s="7">
        <v>0</v>
      </c>
      <c r="E247" s="2" t="s">
        <v>347</v>
      </c>
    </row>
    <row r="248" spans="1:5" ht="31.5" x14ac:dyDescent="0.25">
      <c r="A248" s="6" t="s">
        <v>351</v>
      </c>
      <c r="B248" s="7" t="s">
        <v>352</v>
      </c>
      <c r="C248" s="7" t="s">
        <v>15</v>
      </c>
      <c r="D248" s="7">
        <v>0</v>
      </c>
      <c r="E248" s="2" t="s">
        <v>347</v>
      </c>
    </row>
    <row r="249" spans="1:5" ht="31.5" x14ac:dyDescent="0.25">
      <c r="A249" s="6" t="s">
        <v>353</v>
      </c>
      <c r="B249" s="7" t="s">
        <v>47</v>
      </c>
      <c r="C249" s="7" t="s">
        <v>15</v>
      </c>
      <c r="D249" s="7">
        <v>0</v>
      </c>
      <c r="E249" s="2" t="s">
        <v>347</v>
      </c>
    </row>
    <row r="250" spans="1:5" x14ac:dyDescent="0.25">
      <c r="A250" s="45" t="s">
        <v>354</v>
      </c>
      <c r="B250" s="45"/>
      <c r="C250" s="45"/>
      <c r="D250" s="45"/>
      <c r="E250" s="30"/>
    </row>
    <row r="251" spans="1:5" ht="31.5" x14ac:dyDescent="0.25">
      <c r="A251" s="6" t="s">
        <v>355</v>
      </c>
      <c r="B251" s="7" t="s">
        <v>337</v>
      </c>
      <c r="C251" s="7" t="s">
        <v>338</v>
      </c>
      <c r="D251" s="7">
        <v>0</v>
      </c>
      <c r="E251" s="2" t="s">
        <v>347</v>
      </c>
    </row>
    <row r="252" spans="1:5" ht="31.5" x14ac:dyDescent="0.25">
      <c r="A252" s="6" t="s">
        <v>356</v>
      </c>
      <c r="B252" s="7" t="s">
        <v>340</v>
      </c>
      <c r="C252" s="7" t="s">
        <v>338</v>
      </c>
      <c r="D252" s="7">
        <v>0</v>
      </c>
      <c r="E252" s="2" t="s">
        <v>347</v>
      </c>
    </row>
    <row r="253" spans="1:5" ht="31.5" x14ac:dyDescent="0.25">
      <c r="A253" s="6" t="s">
        <v>357</v>
      </c>
      <c r="B253" s="7" t="s">
        <v>358</v>
      </c>
      <c r="C253" s="7" t="s">
        <v>338</v>
      </c>
      <c r="D253" s="7">
        <v>0</v>
      </c>
      <c r="E253" s="2" t="s">
        <v>347</v>
      </c>
    </row>
    <row r="254" spans="1:5" ht="31.5" x14ac:dyDescent="0.25">
      <c r="A254" s="6" t="s">
        <v>359</v>
      </c>
      <c r="B254" s="7" t="s">
        <v>344</v>
      </c>
      <c r="C254" s="7" t="s">
        <v>15</v>
      </c>
      <c r="D254" s="7">
        <v>0</v>
      </c>
      <c r="E254" s="2" t="s">
        <v>347</v>
      </c>
    </row>
    <row r="255" spans="1:5" x14ac:dyDescent="0.25">
      <c r="A255" s="45" t="s">
        <v>360</v>
      </c>
      <c r="B255" s="45"/>
      <c r="C255" s="45"/>
      <c r="D255" s="45"/>
    </row>
    <row r="256" spans="1:5" x14ac:dyDescent="0.25">
      <c r="A256" s="6" t="s">
        <v>361</v>
      </c>
      <c r="B256" s="7" t="s">
        <v>362</v>
      </c>
      <c r="C256" s="7" t="s">
        <v>338</v>
      </c>
      <c r="D256" s="7">
        <v>0</v>
      </c>
      <c r="E256" s="2" t="s">
        <v>363</v>
      </c>
    </row>
    <row r="257" spans="1:5" x14ac:dyDescent="0.25">
      <c r="A257" s="6" t="s">
        <v>364</v>
      </c>
      <c r="B257" s="7" t="s">
        <v>365</v>
      </c>
      <c r="C257" s="7" t="s">
        <v>338</v>
      </c>
      <c r="D257" s="7">
        <v>0</v>
      </c>
      <c r="E257" s="2" t="s">
        <v>363</v>
      </c>
    </row>
    <row r="258" spans="1:5" ht="31.5" x14ac:dyDescent="0.25">
      <c r="A258" s="6" t="s">
        <v>366</v>
      </c>
      <c r="B258" s="7" t="s">
        <v>367</v>
      </c>
      <c r="C258" s="7" t="s">
        <v>15</v>
      </c>
      <c r="D258" s="7">
        <v>0</v>
      </c>
      <c r="E258" s="2" t="s">
        <v>363</v>
      </c>
    </row>
    <row r="262" spans="1:5" x14ac:dyDescent="0.25">
      <c r="A262" s="48" t="s">
        <v>368</v>
      </c>
      <c r="B262" s="48"/>
      <c r="D262" s="31" t="s">
        <v>369</v>
      </c>
    </row>
  </sheetData>
  <mergeCells count="9">
    <mergeCell ref="A262:B262"/>
    <mergeCell ref="A243:D243"/>
    <mergeCell ref="A250:D250"/>
    <mergeCell ref="A255:D255"/>
    <mergeCell ref="A2:D2"/>
    <mergeCell ref="A8:D8"/>
    <mergeCell ref="A26:D26"/>
    <mergeCell ref="F95:F96"/>
    <mergeCell ref="A238:D238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2019-04-09T08:26:43Z</dcterms:modified>
</cp:coreProperties>
</file>