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Лист1!$A$1:$D$262</definedName>
  </definedNames>
  <calcPr calcId="162913"/>
</workbook>
</file>

<file path=xl/calcChain.xml><?xml version="1.0" encoding="utf-8"?>
<calcChain xmlns="http://schemas.openxmlformats.org/spreadsheetml/2006/main">
  <c r="D82" i="1" l="1"/>
  <c r="D242" i="1" l="1"/>
  <c r="D241" i="1"/>
  <c r="D240" i="1"/>
  <c r="D239" i="1"/>
  <c r="E153" i="1" l="1"/>
  <c r="D156" i="1" s="1"/>
  <c r="E137" i="1"/>
  <c r="E133" i="1"/>
  <c r="E129" i="1"/>
  <c r="E125" i="1"/>
  <c r="E121" i="1"/>
  <c r="E117" i="1"/>
  <c r="E113" i="1"/>
  <c r="E109" i="1" l="1"/>
  <c r="E105" i="1"/>
  <c r="E9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60" i="1" l="1"/>
  <c r="E89" i="1"/>
  <c r="D162" i="1" l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6" i="1"/>
  <c r="D237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<sst xmlns="http://schemas.openxmlformats.org/spreadsheetml/2006/main" count="949" uniqueCount="378">
  <si>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</si>
  <si>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</si>
  <si>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</si>
  <si>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</si>
  <si>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</si>
  <si>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</si>
  <si>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</si>
  <si>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</si>
  <si>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</si>
  <si>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</si>
  <si>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</si>
  <si>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</si>
  <si>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</si>
  <si>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</si>
  <si>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</si>
  <si>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</si>
  <si>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</si>
  <si>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</si>
  <si>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</si>
  <si>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</si>
  <si>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</si>
  <si>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</si>
  <si>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</si>
  <si>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</si>
  <si>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</si>
  <si>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</si>
  <si>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</si>
  <si>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</si>
  <si>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</si>
  <si>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</si>
  <si>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</si>
  <si>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</si>
  <si>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</si>
  <si>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</si>
  <si>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</si>
  <si>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</si>
  <si>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</si>
  <si>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</si>
  <si>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</si>
  <si>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</si>
  <si>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</si>
  <si>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</si>
  <si>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</si>
  <si>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</si>
  <si>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</si>
  <si>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</si>
  <si>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</si>
  <si>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</si>
  <si>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</si>
  <si>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</si>
  <si>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</si>
  <si>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</si>
  <si>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</si>
  <si>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</si>
  <si>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</si>
  <si>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</si>
  <si>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</si>
  <si>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</si>
  <si>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</si>
  <si>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</si>
  <si>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</si>
  <si>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</si>
  <si>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</si>
  <si>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</si>
  <si>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</si>
  <si>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</si>
  <si>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</si>
  <si>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</si>
  <si>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</si>
  <si>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</si>
  <si>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</si>
  <si>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</si>
  <si>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</si>
  <si>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</si>
  <si>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</si>
  <si>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</si>
  <si>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</si>
  <si>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</si>
  <si>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</si>
  <si>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</si>
  <si>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</si>
  <si>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</si>
  <si>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</si>
  <si>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</si>
  <si>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</si>
  <si>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</si>
  <si>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</si>
  <si>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</si>
  <si>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</si>
  <si>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</si>
  <si>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</si>
  <si>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</si>
  <si>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</si>
  <si>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</si>
  <si>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</si>
  <si>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</si>
  <si>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</si>
  <si>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</si>
  <si>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</si>
  <si>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</si>
  <si>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</si>
  <si>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</si>
  <si>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</si>
  <si>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</si>
  <si>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</si>
  <si>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</si>
  <si>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</si>
  <si>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</si>
  <si>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</si>
  <si>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</si>
  <si>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</si>
  <si>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</si>
  <si>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</si>
  <si>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</si>
  <si>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</si>
  <si>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</si>
  <si>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</si>
  <si>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</si>
  <si>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</si>
  <si>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</si>
  <si>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</si>
  <si>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</si>
  <si>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</si>
  <si>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</si>
  <si>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</si>
  <si>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</si>
  <si>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</si>
  <si>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</si>
  <si>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</si>
  <si>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</si>
  <si>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</si>
  <si>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</si>
  <si>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</si>
  <si>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</si>
  <si>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</si>
  <si>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</si>
  <si>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</si>
  <si>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</si>
  <si>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</si>
  <si>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</si>
  <si>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</si>
  <si>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</si>
  <si>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</si>
  <si>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</si>
  <si>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</si>
  <si>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</si>
  <si>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</si>
  <si>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</si>
  <si>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</si>
  <si>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</si>
  <si>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</si>
  <si>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</si>
  <si>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</si>
  <si>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</si>
  <si>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</si>
  <si>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</si>
  <si>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</si>
  <si>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</si>
  <si>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</si>
  <si>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</si>
  <si>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</si>
  <si>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</si>
  <si>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</si>
  <si>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</si>
  <si>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</si>
  <si>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</si>
  <si>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</si>
  <si>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</si>
  <si>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</si>
  <si>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</si>
  <si>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</si>
  <si>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</si>
  <si>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</si>
  <si>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</si>
  <si>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</si>
  <si>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</si>
  <si>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</si>
  <si>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</si>
  <si>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</si>
  <si>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</si>
  <si>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</si>
  <si>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</si>
  <si>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</si>
  <si>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</si>
  <si>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</si>
  <si>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</si>
  <si>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</si>
  <si>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</si>
  <si>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</si>
  <si>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</si>
  <si>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</si>
  <si>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</si>
  <si>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</si>
  <si>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</si>
  <si>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</si>
  <si>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</si>
  <si>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</si>
  <si>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</si>
  <si>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</si>
  <si>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</si>
  <si>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</si>
  <si>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</si>
  <si>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</si>
  <si>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</si>
  <si>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</si>
  <si>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</si>
  <si>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</si>
  <si>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</si>
  <si>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</si>
  <si>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</si>
  <si>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</si>
  <si>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</si>
  <si>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</si>
  <si>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</si>
  <si>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</si>
  <si>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</si>
  <si>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</si>
  <si>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</si>
  <si>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</si>
  <si>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</si>
  <si>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</si>
  <si>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</si>
  <si>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</si>
  <si>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</si>
  <si>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</si>
  <si>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</si>
  <si>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</si>
  <si>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</si>
  <si>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</si>
  <si>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</si>
  <si>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</si>
  <si>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</si>
  <si>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</si>
  <si>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</si>
  <si>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</si>
  <si>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</si>
  <si>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</si>
  <si>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</si>
  <si>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</si>
  <si>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</si>
  <si>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</si>
  <si>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</si>
  <si>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</si>
  <si>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</si>
  <si>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</si>
  <si>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</si>
  <si>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</si>
  <si>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</si>
  <si>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</si>
  <si>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</si>
  <si>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</si>
  <si>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</si>
  <si>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</si>
  <si>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</si>
  <si>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</si>
  <si>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</si>
  <si>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</si>
  <si>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</si>
  <si>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</si>
  <si>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</si>
  <si>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</si>
  <si>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</si>
  <si>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</si>
  <si>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</si>
  <si>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</si>
  <si>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</si>
  <si>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</si>
  <si>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</si>
  <si>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</si>
  <si>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</si>
  <si>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</si>
  <si>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</si>
  <si>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</si>
  <si>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</si>
  <si>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</si>
  <si>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</si>
  <si>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</si>
  <si>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</si>
  <si>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</si>
  <si>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</si>
  <si>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</si>
  <si>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</si>
  <si>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</si>
  <si>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</si>
  <si>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</si>
  <si>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</si>
  <si>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</si>
  <si>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</si>
  <si>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</si>
  <si>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</si>
  <si>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</si>
  <si>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</si>
  <si>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</si>
  <si>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</si>
  <si>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</si>
  <si>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</si>
  <si>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</si>
  <si>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</si>
  <si>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</si>
  <si>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</si>
  <si>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</si>
  <si>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</si>
  <si>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</si>
  <si>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</si>
  <si>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</si>
  <si>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</si>
  <si>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</si>
  <si>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</si>
  <si>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</si>
  <si>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</si>
  <si>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</si>
  <si>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</si>
  <si>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</si>
  <si>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</si>
  <si>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</si>
  <si>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</si>
  <si>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</si>
  <si>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</si>
  <si>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</si>
  <si>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</si>
  <si>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</si>
  <si>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</si>
  <si>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</si>
  <si>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</si>
  <si>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</si>
  <si>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</si>
  <si>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</si>
  <si>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</si>
  <si>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</si>
  <si>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</si>
  <si>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</si>
  <si>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</si>
  <si>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</si>
  <si>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</si>
  <si>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</si>
  <si>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</si>
  <si>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</si>
  <si>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</si>
  <si>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</si>
  <si>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</si>
  <si>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</si>
  <si>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</si>
  <si>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</si>
  <si>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</si>
  <si>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</si>
  <si>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</si>
  <si>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</si>
  <si>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</si>
  <si>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</si>
  <si>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</si>
  <si>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</si>
  <si>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</si>
  <si>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</si>
  <si>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</si>
  <si>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</si>
  <si>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</si>
  <si>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</si>
  <si>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</si>
  <si>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</si>
  <si>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</si>
  <si>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</si>
  <si>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</si>
  <si>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</si>
  <si>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</si>
  <si>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</si>
  <si>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</si>
  <si>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</si>
  <si>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</si>
  <si>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</si>
  <si>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</si>
  <si>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</si>
  <si>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</si>
  <si>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</si>
  <si>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31.03.2019 г.</t>
  </si>
  <si>
    <t>01.01.2018 г.</t>
  </si>
  <si>
    <t>31.12.2018 г.</t>
  </si>
  <si>
    <t>Отчет об исполнении управляющей организацией ООО "ГУК "Привокзальная" договора оказания услуг выполнения работ за 2018 год по дому № 62   ул. Интернациональная в  г. Липецке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</si>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</sst>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62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-8851.0299999999988</v>
          </cell>
        </row>
        <row r="25">
          <cell r="D25">
            <v>28199.49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FX123">
            <v>27576.840959999994</v>
          </cell>
        </row>
        <row r="124">
          <cell r="FX124">
            <v>38486.251583999983</v>
          </cell>
        </row>
        <row r="125">
          <cell r="FX125">
            <v>7270.0531200000005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8">
          <cell r="I38">
            <v>0</v>
          </cell>
          <cell r="M38">
            <v>27674.7</v>
          </cell>
          <cell r="P38">
            <v>4627.5839999999998</v>
          </cell>
          <cell r="U38">
            <v>5250.5280000000002</v>
          </cell>
          <cell r="V38">
            <v>2636.63</v>
          </cell>
          <cell r="W38">
            <v>179.22</v>
          </cell>
          <cell r="AD38">
            <v>-15796.42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41">
          <cell r="D141">
            <v>2296.752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34">
          <cell r="B134">
            <v>381.47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4">
          <cell r="GW1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3">
          <cell r="MY73">
            <v>37.854559999999992</v>
          </cell>
        </row>
      </sheetData>
      <sheetData sheetId="1"/>
      <sheetData sheetId="2"/>
      <sheetData sheetId="3">
        <row r="67">
          <cell r="LM67">
            <v>0</v>
          </cell>
        </row>
      </sheetData>
      <sheetData sheetId="4">
        <row r="67">
          <cell r="X67">
            <v>0</v>
          </cell>
        </row>
      </sheetData>
      <sheetData sheetId="5">
        <row r="67">
          <cell r="BB67">
            <v>61.058399999999999</v>
          </cell>
        </row>
      </sheetData>
      <sheetData sheetId="6">
        <row r="67">
          <cell r="UY67">
            <v>243.23773714285713</v>
          </cell>
        </row>
      </sheetData>
      <sheetData sheetId="7"/>
      <sheetData sheetId="8">
        <row r="67">
          <cell r="M67">
            <v>841.96320000000003</v>
          </cell>
        </row>
      </sheetData>
      <sheetData sheetId="9">
        <row r="67">
          <cell r="M67">
            <v>168.78815999999998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zoomScale="90" zoomScaleNormal="80" zoomScaleSheetLayoutView="90" workbookViewId="0">
      <selection activeCell="K31" sqref="K31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8" width="0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376</v>
      </c>
      <c r="B2" s="44"/>
      <c r="C2" s="44"/>
      <c r="D2" s="44"/>
      <c r="E2" s="2">
        <v>494.4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373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374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375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0</v>
      </c>
      <c r="E9" s="2" t="s">
        <v>371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-8851.0299999999988</v>
      </c>
      <c r="E10" s="2" t="s">
        <v>371</v>
      </c>
      <c r="F10" s="32"/>
    </row>
    <row r="11" spans="1:22" x14ac:dyDescent="0.25">
      <c r="A11" s="6" t="s">
        <v>18</v>
      </c>
      <c r="B11" s="7" t="s">
        <v>19</v>
      </c>
      <c r="C11" s="7" t="s">
        <v>15</v>
      </c>
      <c r="D11" s="39">
        <f>[1]Лист1!$D$25</f>
        <v>28199.49</v>
      </c>
      <c r="E11" s="2" t="s">
        <v>371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73333.145663999981</v>
      </c>
      <c r="E12" s="2" t="s">
        <v>372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'[2]гук(2016)'!$FX$124</f>
        <v>38486.251583999983</v>
      </c>
      <c r="E13" s="2" t="s">
        <v>372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'[2]гук(2016)'!$FX$123</f>
        <v>27576.840959999994</v>
      </c>
      <c r="E14" s="2" t="s">
        <v>372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'[2]гук(2016)'!$FX$125</f>
        <v>7270.0531200000005</v>
      </c>
      <c r="E15" s="2" t="s">
        <v>372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29862.025663999986</v>
      </c>
      <c r="E16" s="2" t="s">
        <v>371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D12-D25+D242+D258</f>
        <v>29862.025663999986</v>
      </c>
      <c r="E17" s="2" t="s">
        <v>371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  <c r="E20" s="2" t="s">
        <v>371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  <c r="E21" s="2" t="s">
        <v>371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21010.995663999987</v>
      </c>
      <c r="E22" s="2" t="s">
        <v>371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непоср.'!$I$38</f>
        <v>0</v>
      </c>
      <c r="E23" s="2" t="s">
        <v>371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D22-D237</f>
        <v>-44605.590393142877</v>
      </c>
      <c r="E24" s="2" t="s">
        <v>371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f>'[3]2018 непоср.'!$M$38</f>
        <v>27674.7</v>
      </c>
      <c r="E25" s="2" t="s">
        <v>371</v>
      </c>
    </row>
    <row r="26" spans="1:22" s="10" customFormat="1" ht="35.25" customHeight="1" x14ac:dyDescent="0.25">
      <c r="A26" s="46" t="s">
        <v>48</v>
      </c>
      <c r="B26" s="46"/>
      <c r="C26" s="46"/>
      <c r="D26" s="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0">
        <f>E28</f>
        <v>5250.5280000000002</v>
      </c>
      <c r="E28" s="35">
        <f>'[3]2018 непоср.'!$U$38</f>
        <v>5250.5280000000002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1">
        <f>E28/E2</f>
        <v>10.620000000000001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7" t="s">
        <v>64</v>
      </c>
      <c r="B33" s="19" t="s">
        <v>50</v>
      </c>
      <c r="C33" s="19" t="s">
        <v>7</v>
      </c>
      <c r="D33" s="19" t="s">
        <v>65</v>
      </c>
      <c r="E33" s="38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2">
        <f>E35+E39+E43+E47+E51+E55</f>
        <v>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8">
        <v>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43">
        <f>E35/E2</f>
        <v>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8">
        <v>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43">
        <f>E39/E2</f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8">
        <v>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2">
        <f>E43/E2</f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8">
        <v>0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43">
        <f>E47/E2</f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43" t="s">
        <v>93</v>
      </c>
      <c r="E51" s="38">
        <v>0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43" t="s">
        <v>95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43" t="s">
        <v>61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43">
        <f>E51/E2</f>
        <v>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43" t="s">
        <v>99</v>
      </c>
      <c r="E55" s="38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43" t="s">
        <v>95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43" t="s">
        <v>61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43">
        <f>E55/E2</f>
        <v>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s="21" customFormat="1" ht="24.75" customHeight="1" x14ac:dyDescent="0.25">
      <c r="A59" s="37" t="s">
        <v>103</v>
      </c>
      <c r="B59" s="19" t="s">
        <v>50</v>
      </c>
      <c r="C59" s="19" t="s">
        <v>7</v>
      </c>
      <c r="D59" s="19" t="s">
        <v>104</v>
      </c>
      <c r="E59" s="3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43">
        <f>E60</f>
        <v>4627.5839999999998</v>
      </c>
      <c r="E60" s="34">
        <f>'[3]2018 непоср.'!$P$38</f>
        <v>4627.5839999999998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8" t="s">
        <v>371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3">
        <f>E60/E2</f>
        <v>9.36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s="21" customFormat="1" x14ac:dyDescent="0.25">
      <c r="A65" s="37" t="s">
        <v>113</v>
      </c>
      <c r="B65" s="19" t="s">
        <v>50</v>
      </c>
      <c r="C65" s="19" t="s">
        <v>7</v>
      </c>
      <c r="D65" s="19" t="s">
        <v>114</v>
      </c>
      <c r="E65" s="3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7270.05</v>
      </c>
      <c r="E66" s="38">
        <v>7270.05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8" t="s">
        <v>371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3">
        <f>E66/E2</f>
        <v>14.70479368932039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s="21" customFormat="1" ht="31.5" x14ac:dyDescent="0.25">
      <c r="A71" s="37" t="s">
        <v>121</v>
      </c>
      <c r="B71" s="19" t="s">
        <v>50</v>
      </c>
      <c r="C71" s="19" t="s">
        <v>7</v>
      </c>
      <c r="D71" s="19" t="s">
        <v>122</v>
      </c>
      <c r="E71" s="38"/>
      <c r="F71" s="2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43">
        <f>E73</f>
        <v>2296.752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6">
        <f>[4]Лист1!$D$141</f>
        <v>2296.752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3">
        <f>D72/E2</f>
        <v>4.645533980582524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s="21" customFormat="1" ht="31.5" x14ac:dyDescent="0.25">
      <c r="A77" s="37" t="s">
        <v>128</v>
      </c>
      <c r="B77" s="19" t="s">
        <v>50</v>
      </c>
      <c r="C77" s="19" t="s">
        <v>7</v>
      </c>
      <c r="D77" s="19" t="s">
        <v>129</v>
      </c>
      <c r="E77" s="34">
        <f>[5]дымивент!$B$134</f>
        <v>381.47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381.47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377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3">
        <f>E77/F77</f>
        <v>47.683750000000003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s="21" customFormat="1" x14ac:dyDescent="0.25">
      <c r="A83" s="37" t="s">
        <v>136</v>
      </c>
      <c r="B83" s="19" t="s">
        <v>50</v>
      </c>
      <c r="C83" s="19" t="s">
        <v>7</v>
      </c>
      <c r="D83" s="19" t="s">
        <v>137</v>
      </c>
      <c r="E83" s="3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8">
        <f>E85+E89</f>
        <v>13849.619999999999</v>
      </c>
      <c r="E84" s="38"/>
      <c r="F84" s="20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8">
        <f>'[3]2018 непоср.'!$V$38</f>
        <v>2636.63</v>
      </c>
      <c r="F85" s="20" t="s">
        <v>371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8"/>
      <c r="F86" s="20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8"/>
      <c r="F87" s="20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3">
        <f>E85/E2</f>
        <v>5.3329894822006478</v>
      </c>
      <c r="E88" s="38"/>
      <c r="F88" s="20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8">
        <f>11212.99</f>
        <v>11212.99</v>
      </c>
      <c r="F89" s="20" t="s">
        <v>371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8"/>
      <c r="F90" s="20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8"/>
      <c r="F91" s="20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3">
        <f>E89/E2</f>
        <v>22.679995954692558</v>
      </c>
      <c r="E92" s="38"/>
      <c r="F92" s="20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s="21" customFormat="1" ht="47.25" x14ac:dyDescent="0.25">
      <c r="A93" s="37" t="s">
        <v>150</v>
      </c>
      <c r="B93" s="19" t="s">
        <v>50</v>
      </c>
      <c r="C93" s="19" t="s">
        <v>7</v>
      </c>
      <c r="D93" s="19" t="s">
        <v>151</v>
      </c>
      <c r="E93" s="38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8"/>
      <c r="F94" s="8">
        <v>0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8">
        <v>0</v>
      </c>
      <c r="F95" s="47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8"/>
      <c r="F96" s="47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3">
        <v>0</v>
      </c>
      <c r="E98" s="38"/>
      <c r="F98" s="8" t="s">
        <v>152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4">
        <f>'[6]Выполненные работы 2018 г.'!$GW$124</f>
        <v>0</v>
      </c>
      <c r="F99" s="8">
        <f>F94</f>
        <v>0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3">
        <v>0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s="21" customFormat="1" ht="63" x14ac:dyDescent="0.25">
      <c r="A103" s="37" t="s">
        <v>166</v>
      </c>
      <c r="B103" s="19" t="s">
        <v>50</v>
      </c>
      <c r="C103" s="19" t="s">
        <v>7</v>
      </c>
      <c r="D103" s="19" t="s">
        <v>167</v>
      </c>
      <c r="E103" s="38"/>
      <c r="F103" s="38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43">
        <f>E105+E109+E113+E117+E121+E125+E129+E133+E137+E141+E145+E149+E157+E153</f>
        <v>1532.1220571428571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6">
        <f>'[7]Уборка ступеней и площадок '!$LM$67</f>
        <v>0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3">
        <f>E105/E2</f>
        <v>0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8">
        <f>'[7]Уборка ступеней и площадок '!$LY$100</f>
        <v>0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3">
        <f>E109/E2</f>
        <v>0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4">
        <f>'[7]Уборка контейнерных площадок'!$UY$67</f>
        <v>243.23773714285713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3">
        <f>E113/E2</f>
        <v>0.4919857142857143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6">
        <f>'[7]Уборка ступеней и площадок '!$LM$67</f>
        <v>0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3">
        <f>E117/E2</f>
        <v>0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6">
        <f>'[7]Убор.двор.тер. очис нанос снег '!$MY$73</f>
        <v>37.854559999999992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3">
        <f>E121/E2</f>
        <v>7.6566666666666658E-2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8">
        <f>'[7]сбор и вывоз листвы'!$M$67</f>
        <v>841.96320000000003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3">
        <f>E125/E2</f>
        <v>1.7030000000000001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4">
        <f>'[7]Посыпка пескосоляной смесью'!$BB$67</f>
        <v>61.058399999999999</v>
      </c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3">
        <f>E129/E2</f>
        <v>0.1235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4">
        <f>'[7]Ликвид налед'!$X$67</f>
        <v>0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3">
        <f>E133/E2</f>
        <v>0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4">
        <f>'[7]покос травы'!$M$67</f>
        <v>168.78815999999998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3">
        <f>E137/E2</f>
        <v>0.34139999999999998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3" t="s">
        <v>218</v>
      </c>
      <c r="E141" s="38">
        <v>0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3" t="s">
        <v>83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3" t="s">
        <v>61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3">
        <f>E141/E2</f>
        <v>0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3" t="s">
        <v>223</v>
      </c>
      <c r="E145" s="38">
        <v>0</v>
      </c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3" t="s">
        <v>112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3" t="s">
        <v>61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3">
        <f>E145/E2</f>
        <v>0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3" t="s">
        <v>228</v>
      </c>
      <c r="E149" s="38">
        <v>0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3" t="s">
        <v>112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3" t="s">
        <v>61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3">
        <f>E149/E2</f>
        <v>0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 s="10" customFormat="1" ht="31.5" x14ac:dyDescent="0.25">
      <c r="A153" s="22"/>
      <c r="B153" s="8" t="s">
        <v>55</v>
      </c>
      <c r="C153" s="8" t="s">
        <v>7</v>
      </c>
      <c r="D153" s="23" t="s">
        <v>370</v>
      </c>
      <c r="E153" s="34">
        <f>'[3]2018 непоср.'!$W$38</f>
        <v>179.22</v>
      </c>
      <c r="F153" s="25" t="s">
        <v>232</v>
      </c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s="10" customFormat="1" x14ac:dyDescent="0.25">
      <c r="A154" s="22"/>
      <c r="B154" s="8" t="s">
        <v>58</v>
      </c>
      <c r="C154" s="8" t="s">
        <v>7</v>
      </c>
      <c r="D154" s="23" t="s">
        <v>112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spans="1:22" s="10" customFormat="1" x14ac:dyDescent="0.25">
      <c r="A155" s="22"/>
      <c r="B155" s="8" t="s">
        <v>3</v>
      </c>
      <c r="C155" s="8" t="s">
        <v>7</v>
      </c>
      <c r="D155" s="23" t="s">
        <v>61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spans="1:22" s="10" customFormat="1" x14ac:dyDescent="0.25">
      <c r="A156" s="22"/>
      <c r="B156" s="8" t="s">
        <v>63</v>
      </c>
      <c r="C156" s="8" t="s">
        <v>15</v>
      </c>
      <c r="D156" s="23">
        <f>E153/E2</f>
        <v>0.36249999999999999</v>
      </c>
      <c r="E156" s="38"/>
      <c r="F156" s="25" t="s">
        <v>233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 s="10" customFormat="1" ht="31.5" x14ac:dyDescent="0.25">
      <c r="A157" s="22" t="s">
        <v>234</v>
      </c>
      <c r="B157" s="8" t="s">
        <v>55</v>
      </c>
      <c r="C157" s="8" t="s">
        <v>7</v>
      </c>
      <c r="D157" s="8" t="s">
        <v>235</v>
      </c>
      <c r="E157" s="38">
        <v>0</v>
      </c>
      <c r="F157" s="26"/>
      <c r="G157" s="27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spans="1:22" s="10" customFormat="1" x14ac:dyDescent="0.25">
      <c r="A158" s="22" t="s">
        <v>236</v>
      </c>
      <c r="B158" s="8" t="s">
        <v>58</v>
      </c>
      <c r="C158" s="8" t="s">
        <v>7</v>
      </c>
      <c r="D158" s="8" t="s">
        <v>112</v>
      </c>
      <c r="E158" s="38"/>
      <c r="F158" s="25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spans="1:22" s="10" customFormat="1" x14ac:dyDescent="0.25">
      <c r="A159" s="22" t="s">
        <v>237</v>
      </c>
      <c r="B159" s="8" t="s">
        <v>3</v>
      </c>
      <c r="C159" s="8" t="s">
        <v>7</v>
      </c>
      <c r="D159" s="8" t="s">
        <v>61</v>
      </c>
      <c r="E159" s="38"/>
      <c r="F159" s="25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3">
        <f>E157/E2</f>
        <v>0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 s="10" customFormat="1" ht="47.25" x14ac:dyDescent="0.25">
      <c r="A161" s="37" t="s">
        <v>239</v>
      </c>
      <c r="B161" s="19" t="s">
        <v>50</v>
      </c>
      <c r="C161" s="19" t="s">
        <v>7</v>
      </c>
      <c r="D161" s="19" t="s">
        <v>240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8">
        <f>E163+E167+E171+E175+E179+E183+E187+E191</f>
        <v>17922.939999999999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spans="1:22" s="10" customFormat="1" ht="31.5" x14ac:dyDescent="0.25">
      <c r="A163" s="22" t="s">
        <v>242</v>
      </c>
      <c r="B163" s="8" t="s">
        <v>55</v>
      </c>
      <c r="C163" s="8" t="s">
        <v>7</v>
      </c>
      <c r="D163" s="8" t="s">
        <v>243</v>
      </c>
      <c r="E163" s="38">
        <v>0</v>
      </c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s="10" customFormat="1" x14ac:dyDescent="0.25">
      <c r="A164" s="22" t="s">
        <v>244</v>
      </c>
      <c r="B164" s="8" t="s">
        <v>58</v>
      </c>
      <c r="C164" s="8" t="s">
        <v>7</v>
      </c>
      <c r="D164" s="8" t="s">
        <v>112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61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3">
        <f>E163/E2</f>
        <v>0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spans="1:22" s="10" customFormat="1" ht="31.5" x14ac:dyDescent="0.25">
      <c r="A167" s="22" t="s">
        <v>247</v>
      </c>
      <c r="B167" s="8" t="s">
        <v>55</v>
      </c>
      <c r="C167" s="8" t="s">
        <v>7</v>
      </c>
      <c r="D167" s="8" t="s">
        <v>248</v>
      </c>
      <c r="E167" s="38">
        <v>0</v>
      </c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spans="1:22" s="10" customFormat="1" x14ac:dyDescent="0.25">
      <c r="A168" s="22" t="s">
        <v>249</v>
      </c>
      <c r="B168" s="8" t="s">
        <v>58</v>
      </c>
      <c r="C168" s="8" t="s">
        <v>7</v>
      </c>
      <c r="D168" s="8" t="s">
        <v>112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 s="10" customFormat="1" x14ac:dyDescent="0.25">
      <c r="A169" s="22" t="s">
        <v>250</v>
      </c>
      <c r="B169" s="8" t="s">
        <v>3</v>
      </c>
      <c r="C169" s="8" t="s">
        <v>7</v>
      </c>
      <c r="D169" s="8" t="s">
        <v>61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spans="1:22" s="10" customFormat="1" x14ac:dyDescent="0.25">
      <c r="A170" s="22" t="s">
        <v>251</v>
      </c>
      <c r="B170" s="8" t="s">
        <v>63</v>
      </c>
      <c r="C170" s="8" t="s">
        <v>15</v>
      </c>
      <c r="D170" s="23">
        <f>E167/E2</f>
        <v>0</v>
      </c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spans="1:22" s="10" customFormat="1" ht="31.5" x14ac:dyDescent="0.25">
      <c r="A171" s="22" t="s">
        <v>252</v>
      </c>
      <c r="B171" s="8" t="s">
        <v>55</v>
      </c>
      <c r="C171" s="8" t="s">
        <v>7</v>
      </c>
      <c r="D171" s="8" t="s">
        <v>253</v>
      </c>
      <c r="E171" s="38">
        <v>0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spans="1:22" s="10" customFormat="1" x14ac:dyDescent="0.25">
      <c r="A172" s="22" t="s">
        <v>254</v>
      </c>
      <c r="B172" s="8" t="s">
        <v>58</v>
      </c>
      <c r="C172" s="8" t="s">
        <v>7</v>
      </c>
      <c r="D172" s="8" t="s">
        <v>112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 s="10" customFormat="1" x14ac:dyDescent="0.25">
      <c r="A173" s="22" t="s">
        <v>255</v>
      </c>
      <c r="B173" s="8" t="s">
        <v>3</v>
      </c>
      <c r="C173" s="8" t="s">
        <v>7</v>
      </c>
      <c r="D173" s="8" t="s">
        <v>61</v>
      </c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spans="1:22" s="10" customFormat="1" x14ac:dyDescent="0.25">
      <c r="A174" s="22" t="s">
        <v>256</v>
      </c>
      <c r="B174" s="8" t="s">
        <v>63</v>
      </c>
      <c r="C174" s="8" t="s">
        <v>15</v>
      </c>
      <c r="D174" s="23">
        <f>E171/E2</f>
        <v>0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spans="1:22" s="10" customFormat="1" ht="31.5" x14ac:dyDescent="0.25">
      <c r="A175" s="22" t="s">
        <v>257</v>
      </c>
      <c r="B175" s="8" t="s">
        <v>55</v>
      </c>
      <c r="C175" s="8" t="s">
        <v>7</v>
      </c>
      <c r="D175" s="8" t="s">
        <v>258</v>
      </c>
      <c r="E175" s="38">
        <v>1536.53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spans="1:22" s="10" customFormat="1" x14ac:dyDescent="0.25">
      <c r="A176" s="22" t="s">
        <v>259</v>
      </c>
      <c r="B176" s="8" t="s">
        <v>58</v>
      </c>
      <c r="C176" s="8" t="s">
        <v>7</v>
      </c>
      <c r="D176" s="8" t="s">
        <v>112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 s="10" customFormat="1" x14ac:dyDescent="0.25">
      <c r="A177" s="22" t="s">
        <v>260</v>
      </c>
      <c r="B177" s="8" t="s">
        <v>3</v>
      </c>
      <c r="C177" s="8" t="s">
        <v>7</v>
      </c>
      <c r="D177" s="8" t="s">
        <v>61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s="10" customFormat="1" x14ac:dyDescent="0.25">
      <c r="A178" s="22" t="s">
        <v>261</v>
      </c>
      <c r="B178" s="8" t="s">
        <v>63</v>
      </c>
      <c r="C178" s="8" t="s">
        <v>15</v>
      </c>
      <c r="D178" s="23">
        <f>E175/E2</f>
        <v>3.1078681229773464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s="10" customFormat="1" ht="31.5" x14ac:dyDescent="0.25">
      <c r="A179" s="22" t="s">
        <v>262</v>
      </c>
      <c r="B179" s="8" t="s">
        <v>55</v>
      </c>
      <c r="C179" s="8" t="s">
        <v>7</v>
      </c>
      <c r="D179" s="8" t="s">
        <v>263</v>
      </c>
      <c r="E179" s="38">
        <v>0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s="10" customFormat="1" x14ac:dyDescent="0.25">
      <c r="A180" s="22" t="s">
        <v>264</v>
      </c>
      <c r="B180" s="8" t="s">
        <v>58</v>
      </c>
      <c r="C180" s="8" t="s">
        <v>7</v>
      </c>
      <c r="D180" s="8" t="s">
        <v>112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s="10" customFormat="1" x14ac:dyDescent="0.25">
      <c r="A181" s="22" t="s">
        <v>265</v>
      </c>
      <c r="B181" s="8" t="s">
        <v>3</v>
      </c>
      <c r="C181" s="8" t="s">
        <v>7</v>
      </c>
      <c r="D181" s="8" t="s">
        <v>61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s="10" customFormat="1" x14ac:dyDescent="0.25">
      <c r="A182" s="22" t="s">
        <v>266</v>
      </c>
      <c r="B182" s="8" t="s">
        <v>63</v>
      </c>
      <c r="C182" s="8" t="s">
        <v>15</v>
      </c>
      <c r="D182" s="23">
        <f>E179/E2</f>
        <v>0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s="10" customFormat="1" ht="31.5" x14ac:dyDescent="0.25">
      <c r="A183" s="22" t="s">
        <v>267</v>
      </c>
      <c r="B183" s="8" t="s">
        <v>55</v>
      </c>
      <c r="C183" s="8" t="s">
        <v>7</v>
      </c>
      <c r="D183" s="8" t="s">
        <v>268</v>
      </c>
      <c r="E183" s="38">
        <v>4263.93</v>
      </c>
      <c r="F183" s="38" t="s">
        <v>269</v>
      </c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0" customFormat="1" x14ac:dyDescent="0.25">
      <c r="A184" s="22" t="s">
        <v>270</v>
      </c>
      <c r="B184" s="8" t="s">
        <v>58</v>
      </c>
      <c r="C184" s="8" t="s">
        <v>7</v>
      </c>
      <c r="D184" s="8" t="s">
        <v>112</v>
      </c>
      <c r="E184" s="38"/>
      <c r="F184" s="38" t="s">
        <v>61</v>
      </c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0" customFormat="1" x14ac:dyDescent="0.25">
      <c r="A185" s="22" t="s">
        <v>271</v>
      </c>
      <c r="B185" s="8" t="s">
        <v>3</v>
      </c>
      <c r="C185" s="8" t="s">
        <v>7</v>
      </c>
      <c r="D185" s="8" t="s">
        <v>61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0" customFormat="1" x14ac:dyDescent="0.25">
      <c r="A186" s="22" t="s">
        <v>272</v>
      </c>
      <c r="B186" s="8" t="s">
        <v>63</v>
      </c>
      <c r="C186" s="8" t="s">
        <v>15</v>
      </c>
      <c r="D186" s="23">
        <f>E183/E2</f>
        <v>8.6244538834951463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0" customFormat="1" ht="31.5" x14ac:dyDescent="0.25">
      <c r="A187" s="22" t="s">
        <v>273</v>
      </c>
      <c r="B187" s="8" t="s">
        <v>55</v>
      </c>
      <c r="C187" s="8" t="s">
        <v>7</v>
      </c>
      <c r="D187" s="8" t="s">
        <v>274</v>
      </c>
      <c r="E187" s="38">
        <v>12122.48</v>
      </c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1:22" s="10" customFormat="1" x14ac:dyDescent="0.25">
      <c r="A188" s="22" t="s">
        <v>275</v>
      </c>
      <c r="B188" s="8" t="s">
        <v>58</v>
      </c>
      <c r="C188" s="8" t="s">
        <v>7</v>
      </c>
      <c r="D188" s="8" t="s">
        <v>112</v>
      </c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 s="10" customFormat="1" x14ac:dyDescent="0.25">
      <c r="A189" s="22" t="s">
        <v>276</v>
      </c>
      <c r="B189" s="8" t="s">
        <v>3</v>
      </c>
      <c r="C189" s="8" t="s">
        <v>7</v>
      </c>
      <c r="D189" s="8" t="s">
        <v>61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2" s="10" customFormat="1" x14ac:dyDescent="0.25">
      <c r="A190" s="22" t="s">
        <v>277</v>
      </c>
      <c r="B190" s="8" t="s">
        <v>63</v>
      </c>
      <c r="C190" s="8" t="s">
        <v>15</v>
      </c>
      <c r="D190" s="23">
        <f>E187/E2</f>
        <v>24.519579288025891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spans="1:22" s="10" customFormat="1" ht="31.5" x14ac:dyDescent="0.25">
      <c r="A191" s="22"/>
      <c r="B191" s="8" t="s">
        <v>55</v>
      </c>
      <c r="C191" s="8" t="s">
        <v>7</v>
      </c>
      <c r="D191" s="23" t="s">
        <v>278</v>
      </c>
      <c r="E191" s="38">
        <v>0</v>
      </c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s="10" customFormat="1" x14ac:dyDescent="0.25">
      <c r="A192" s="22"/>
      <c r="B192" s="8" t="s">
        <v>58</v>
      </c>
      <c r="C192" s="8" t="s">
        <v>7</v>
      </c>
      <c r="D192" s="23" t="s">
        <v>112</v>
      </c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s="10" customFormat="1" x14ac:dyDescent="0.25">
      <c r="A193" s="22"/>
      <c r="B193" s="8" t="s">
        <v>3</v>
      </c>
      <c r="C193" s="8" t="s">
        <v>7</v>
      </c>
      <c r="D193" s="23" t="s">
        <v>61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spans="1:22" s="10" customFormat="1" x14ac:dyDescent="0.25">
      <c r="A194" s="22"/>
      <c r="B194" s="8" t="s">
        <v>63</v>
      </c>
      <c r="C194" s="8" t="s">
        <v>15</v>
      </c>
      <c r="D194" s="23">
        <f>E191/E2</f>
        <v>0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spans="1:22" s="10" customFormat="1" ht="47.25" x14ac:dyDescent="0.25">
      <c r="A195" s="37" t="s">
        <v>279</v>
      </c>
      <c r="B195" s="19" t="s">
        <v>50</v>
      </c>
      <c r="C195" s="19" t="s">
        <v>7</v>
      </c>
      <c r="D195" s="19" t="s">
        <v>280</v>
      </c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spans="1:22" s="10" customFormat="1" ht="18.75" x14ac:dyDescent="0.25">
      <c r="A196" s="22" t="s">
        <v>281</v>
      </c>
      <c r="B196" s="8" t="s">
        <v>53</v>
      </c>
      <c r="C196" s="8" t="s">
        <v>15</v>
      </c>
      <c r="D196" s="8">
        <f>E197+E201+E205+E209+E213+E217+E221+E225+E229+E233</f>
        <v>12485.519999999999</v>
      </c>
      <c r="E196" s="38"/>
      <c r="F196" s="2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 s="10" customFormat="1" ht="31.5" x14ac:dyDescent="0.25">
      <c r="A197" s="22" t="s">
        <v>282</v>
      </c>
      <c r="B197" s="8" t="s">
        <v>55</v>
      </c>
      <c r="C197" s="8" t="s">
        <v>7</v>
      </c>
      <c r="D197" s="8" t="s">
        <v>283</v>
      </c>
      <c r="E197" s="38">
        <v>0</v>
      </c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spans="1:22" s="10" customFormat="1" x14ac:dyDescent="0.25">
      <c r="A198" s="22" t="s">
        <v>284</v>
      </c>
      <c r="B198" s="8" t="s">
        <v>58</v>
      </c>
      <c r="C198" s="8" t="s">
        <v>7</v>
      </c>
      <c r="D198" s="8" t="s">
        <v>112</v>
      </c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spans="1:22" s="10" customFormat="1" x14ac:dyDescent="0.25">
      <c r="A199" s="22" t="s">
        <v>285</v>
      </c>
      <c r="B199" s="8" t="s">
        <v>3</v>
      </c>
      <c r="C199" s="8" t="s">
        <v>7</v>
      </c>
      <c r="D199" s="8" t="s">
        <v>61</v>
      </c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spans="1:22" s="10" customFormat="1" x14ac:dyDescent="0.25">
      <c r="A200" s="22" t="s">
        <v>286</v>
      </c>
      <c r="B200" s="8" t="s">
        <v>63</v>
      </c>
      <c r="C200" s="8" t="s">
        <v>15</v>
      </c>
      <c r="D200" s="8">
        <v>0</v>
      </c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 s="10" customFormat="1" ht="31.5" x14ac:dyDescent="0.25">
      <c r="A201" s="22" t="s">
        <v>287</v>
      </c>
      <c r="B201" s="8" t="s">
        <v>55</v>
      </c>
      <c r="C201" s="8" t="s">
        <v>7</v>
      </c>
      <c r="D201" s="8" t="s">
        <v>288</v>
      </c>
      <c r="E201" s="38">
        <v>1468.41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spans="1:22" s="10" customFormat="1" x14ac:dyDescent="0.25">
      <c r="A202" s="22" t="s">
        <v>289</v>
      </c>
      <c r="B202" s="8" t="s">
        <v>58</v>
      </c>
      <c r="C202" s="8" t="s">
        <v>7</v>
      </c>
      <c r="D202" s="8" t="s">
        <v>112</v>
      </c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spans="1:22" s="10" customFormat="1" x14ac:dyDescent="0.25">
      <c r="A203" s="22" t="s">
        <v>290</v>
      </c>
      <c r="B203" s="8" t="s">
        <v>3</v>
      </c>
      <c r="C203" s="8" t="s">
        <v>7</v>
      </c>
      <c r="D203" s="8" t="s">
        <v>61</v>
      </c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spans="1:22" s="10" customFormat="1" x14ac:dyDescent="0.25">
      <c r="A204" s="22" t="s">
        <v>291</v>
      </c>
      <c r="B204" s="8" t="s">
        <v>63</v>
      </c>
      <c r="C204" s="8" t="s">
        <v>15</v>
      </c>
      <c r="D204" s="23">
        <f>E201/E2</f>
        <v>2.970084951456311</v>
      </c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 s="10" customFormat="1" ht="31.5" x14ac:dyDescent="0.25">
      <c r="A205" s="22" t="s">
        <v>292</v>
      </c>
      <c r="B205" s="8" t="s">
        <v>55</v>
      </c>
      <c r="C205" s="8" t="s">
        <v>7</v>
      </c>
      <c r="D205" s="8" t="s">
        <v>293</v>
      </c>
      <c r="E205" s="38">
        <v>0</v>
      </c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spans="1:22" s="10" customFormat="1" x14ac:dyDescent="0.25">
      <c r="A206" s="22" t="s">
        <v>294</v>
      </c>
      <c r="B206" s="8" t="s">
        <v>58</v>
      </c>
      <c r="C206" s="8" t="s">
        <v>7</v>
      </c>
      <c r="D206" s="8" t="s">
        <v>112</v>
      </c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spans="1:22" s="10" customFormat="1" x14ac:dyDescent="0.25">
      <c r="A207" s="22" t="s">
        <v>295</v>
      </c>
      <c r="B207" s="8" t="s">
        <v>3</v>
      </c>
      <c r="C207" s="8" t="s">
        <v>7</v>
      </c>
      <c r="D207" s="8" t="s">
        <v>61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spans="1:22" s="10" customFormat="1" x14ac:dyDescent="0.25">
      <c r="A208" s="22" t="s">
        <v>296</v>
      </c>
      <c r="B208" s="8" t="s">
        <v>63</v>
      </c>
      <c r="C208" s="8" t="s">
        <v>15</v>
      </c>
      <c r="D208" s="8">
        <v>0</v>
      </c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 s="10" customFormat="1" ht="31.5" x14ac:dyDescent="0.25">
      <c r="A209" s="22" t="s">
        <v>297</v>
      </c>
      <c r="B209" s="8" t="s">
        <v>55</v>
      </c>
      <c r="C209" s="8" t="s">
        <v>7</v>
      </c>
      <c r="D209" s="8" t="s">
        <v>298</v>
      </c>
      <c r="E209" s="38">
        <v>0</v>
      </c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spans="1:22" s="10" customFormat="1" x14ac:dyDescent="0.25">
      <c r="A210" s="22" t="s">
        <v>299</v>
      </c>
      <c r="B210" s="8" t="s">
        <v>58</v>
      </c>
      <c r="C210" s="8" t="s">
        <v>7</v>
      </c>
      <c r="D210" s="8" t="s">
        <v>112</v>
      </c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spans="1:22" s="10" customFormat="1" x14ac:dyDescent="0.25">
      <c r="A211" s="22" t="s">
        <v>300</v>
      </c>
      <c r="B211" s="8" t="s">
        <v>3</v>
      </c>
      <c r="C211" s="8" t="s">
        <v>7</v>
      </c>
      <c r="D211" s="8" t="s">
        <v>61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spans="1:22" s="10" customFormat="1" x14ac:dyDescent="0.25">
      <c r="A212" s="22" t="s">
        <v>301</v>
      </c>
      <c r="B212" s="8" t="s">
        <v>63</v>
      </c>
      <c r="C212" s="8" t="s">
        <v>15</v>
      </c>
      <c r="D212" s="8">
        <v>0</v>
      </c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 s="10" customFormat="1" ht="31.5" x14ac:dyDescent="0.25">
      <c r="A213" s="22" t="s">
        <v>302</v>
      </c>
      <c r="B213" s="8" t="s">
        <v>55</v>
      </c>
      <c r="C213" s="8" t="s">
        <v>7</v>
      </c>
      <c r="D213" s="8" t="s">
        <v>303</v>
      </c>
      <c r="E213" s="38">
        <v>10511.46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spans="1:22" s="10" customFormat="1" x14ac:dyDescent="0.25">
      <c r="A214" s="22" t="s">
        <v>304</v>
      </c>
      <c r="B214" s="8" t="s">
        <v>58</v>
      </c>
      <c r="C214" s="8" t="s">
        <v>7</v>
      </c>
      <c r="D214" s="8" t="s">
        <v>112</v>
      </c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spans="1:22" s="10" customFormat="1" x14ac:dyDescent="0.25">
      <c r="A215" s="22" t="s">
        <v>305</v>
      </c>
      <c r="B215" s="8" t="s">
        <v>3</v>
      </c>
      <c r="C215" s="8" t="s">
        <v>7</v>
      </c>
      <c r="D215" s="8" t="s">
        <v>61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spans="1:22" s="10" customFormat="1" x14ac:dyDescent="0.25">
      <c r="A216" s="22" t="s">
        <v>306</v>
      </c>
      <c r="B216" s="8" t="s">
        <v>63</v>
      </c>
      <c r="C216" s="8" t="s">
        <v>15</v>
      </c>
      <c r="D216" s="23">
        <f>E213/E2</f>
        <v>21.261043689320388</v>
      </c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 s="10" customFormat="1" ht="31.5" x14ac:dyDescent="0.25">
      <c r="A217" s="22" t="s">
        <v>307</v>
      </c>
      <c r="B217" s="8" t="s">
        <v>55</v>
      </c>
      <c r="C217" s="8" t="s">
        <v>7</v>
      </c>
      <c r="D217" s="8" t="s">
        <v>308</v>
      </c>
      <c r="E217" s="38">
        <v>0</v>
      </c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spans="1:22" s="10" customFormat="1" x14ac:dyDescent="0.25">
      <c r="A218" s="22" t="s">
        <v>309</v>
      </c>
      <c r="B218" s="8" t="s">
        <v>58</v>
      </c>
      <c r="C218" s="8" t="s">
        <v>7</v>
      </c>
      <c r="D218" s="8" t="s">
        <v>112</v>
      </c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1:22" s="10" customFormat="1" x14ac:dyDescent="0.25">
      <c r="A219" s="22" t="s">
        <v>310</v>
      </c>
      <c r="B219" s="8" t="s">
        <v>3</v>
      </c>
      <c r="C219" s="8" t="s">
        <v>7</v>
      </c>
      <c r="D219" s="8" t="s">
        <v>61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spans="1:22" s="10" customFormat="1" x14ac:dyDescent="0.25">
      <c r="A220" s="22" t="s">
        <v>311</v>
      </c>
      <c r="B220" s="8" t="s">
        <v>63</v>
      </c>
      <c r="C220" s="8" t="s">
        <v>15</v>
      </c>
      <c r="D220" s="23">
        <f>E217/E2</f>
        <v>0</v>
      </c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 s="10" customFormat="1" ht="31.5" x14ac:dyDescent="0.25">
      <c r="A221" s="22" t="s">
        <v>312</v>
      </c>
      <c r="B221" s="8" t="s">
        <v>55</v>
      </c>
      <c r="C221" s="8" t="s">
        <v>7</v>
      </c>
      <c r="D221" s="8" t="s">
        <v>313</v>
      </c>
      <c r="E221" s="38">
        <v>0</v>
      </c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spans="1:22" s="10" customFormat="1" x14ac:dyDescent="0.25">
      <c r="A222" s="22" t="s">
        <v>314</v>
      </c>
      <c r="B222" s="8" t="s">
        <v>58</v>
      </c>
      <c r="C222" s="8" t="s">
        <v>7</v>
      </c>
      <c r="D222" s="8" t="s">
        <v>112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spans="1:22" s="10" customFormat="1" x14ac:dyDescent="0.25">
      <c r="A223" s="22" t="s">
        <v>315</v>
      </c>
      <c r="B223" s="8" t="s">
        <v>3</v>
      </c>
      <c r="C223" s="8" t="s">
        <v>7</v>
      </c>
      <c r="D223" s="8" t="s">
        <v>61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spans="1:22" s="10" customFormat="1" x14ac:dyDescent="0.25">
      <c r="A224" s="22" t="s">
        <v>316</v>
      </c>
      <c r="B224" s="8" t="s">
        <v>63</v>
      </c>
      <c r="C224" s="8" t="s">
        <v>15</v>
      </c>
      <c r="D224" s="23">
        <f>E221/E2</f>
        <v>0</v>
      </c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 s="10" customFormat="1" ht="31.5" x14ac:dyDescent="0.25">
      <c r="A225" s="22" t="s">
        <v>317</v>
      </c>
      <c r="B225" s="8" t="s">
        <v>55</v>
      </c>
      <c r="C225" s="8" t="s">
        <v>7</v>
      </c>
      <c r="D225" s="8" t="s">
        <v>318</v>
      </c>
      <c r="E225" s="38">
        <v>505.65</v>
      </c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spans="1:22" s="10" customFormat="1" x14ac:dyDescent="0.25">
      <c r="A226" s="22" t="s">
        <v>319</v>
      </c>
      <c r="B226" s="8" t="s">
        <v>58</v>
      </c>
      <c r="C226" s="8" t="s">
        <v>7</v>
      </c>
      <c r="D226" s="8" t="s">
        <v>112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spans="1:22" s="10" customFormat="1" x14ac:dyDescent="0.25">
      <c r="A227" s="22" t="s">
        <v>320</v>
      </c>
      <c r="B227" s="8" t="s">
        <v>3</v>
      </c>
      <c r="C227" s="8" t="s">
        <v>7</v>
      </c>
      <c r="D227" s="8" t="s">
        <v>61</v>
      </c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spans="1:22" s="10" customFormat="1" x14ac:dyDescent="0.25">
      <c r="A228" s="22" t="s">
        <v>321</v>
      </c>
      <c r="B228" s="8" t="s">
        <v>63</v>
      </c>
      <c r="C228" s="8" t="s">
        <v>15</v>
      </c>
      <c r="D228" s="23">
        <f>E225/E2</f>
        <v>1.022754854368932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 s="10" customFormat="1" ht="31.5" x14ac:dyDescent="0.25">
      <c r="A229" s="22" t="s">
        <v>322</v>
      </c>
      <c r="B229" s="8" t="s">
        <v>55</v>
      </c>
      <c r="C229" s="8" t="s">
        <v>7</v>
      </c>
      <c r="D229" s="8" t="s">
        <v>323</v>
      </c>
      <c r="E229" s="38">
        <v>0</v>
      </c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spans="1:22" s="10" customFormat="1" x14ac:dyDescent="0.25">
      <c r="A230" s="22" t="s">
        <v>324</v>
      </c>
      <c r="B230" s="8" t="s">
        <v>58</v>
      </c>
      <c r="C230" s="8" t="s">
        <v>7</v>
      </c>
      <c r="D230" s="8" t="s">
        <v>112</v>
      </c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spans="1:22" s="10" customFormat="1" x14ac:dyDescent="0.25">
      <c r="A231" s="22" t="s">
        <v>325</v>
      </c>
      <c r="B231" s="8" t="s">
        <v>3</v>
      </c>
      <c r="C231" s="8" t="s">
        <v>7</v>
      </c>
      <c r="D231" s="8" t="s">
        <v>61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spans="1:22" s="10" customFormat="1" x14ac:dyDescent="0.25">
      <c r="A232" s="22" t="s">
        <v>326</v>
      </c>
      <c r="B232" s="8" t="s">
        <v>63</v>
      </c>
      <c r="C232" s="8" t="s">
        <v>15</v>
      </c>
      <c r="D232" s="23">
        <f>E229/E2</f>
        <v>0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 s="10" customFormat="1" ht="31.5" x14ac:dyDescent="0.25">
      <c r="A233" s="22" t="s">
        <v>327</v>
      </c>
      <c r="B233" s="8" t="s">
        <v>55</v>
      </c>
      <c r="C233" s="8" t="s">
        <v>7</v>
      </c>
      <c r="D233" s="8" t="s">
        <v>328</v>
      </c>
      <c r="E233" s="38">
        <v>0</v>
      </c>
      <c r="F233" s="38" t="s">
        <v>329</v>
      </c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spans="1:22" s="10" customFormat="1" x14ac:dyDescent="0.25">
      <c r="A234" s="22" t="s">
        <v>330</v>
      </c>
      <c r="B234" s="8" t="s">
        <v>58</v>
      </c>
      <c r="C234" s="8" t="s">
        <v>7</v>
      </c>
      <c r="D234" s="8" t="s">
        <v>112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spans="1:22" s="10" customFormat="1" x14ac:dyDescent="0.25">
      <c r="A235" s="22" t="s">
        <v>331</v>
      </c>
      <c r="B235" s="8" t="s">
        <v>3</v>
      </c>
      <c r="C235" s="8" t="s">
        <v>7</v>
      </c>
      <c r="D235" s="8" t="s">
        <v>332</v>
      </c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spans="1:22" s="10" customFormat="1" x14ac:dyDescent="0.25">
      <c r="A236" s="22" t="s">
        <v>333</v>
      </c>
      <c r="B236" s="8" t="s">
        <v>63</v>
      </c>
      <c r="C236" s="8" t="s">
        <v>15</v>
      </c>
      <c r="D236" s="23">
        <f>E233/E2</f>
        <v>0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 s="10" customFormat="1" x14ac:dyDescent="0.25">
      <c r="A237" s="22"/>
      <c r="B237" s="19" t="s">
        <v>334</v>
      </c>
      <c r="C237" s="8" t="s">
        <v>15</v>
      </c>
      <c r="D237" s="29">
        <f>SUM(D84,D28,D34,D60,D66,D72,D78,D94,D104,D162,D196)</f>
        <v>65616.586057142864</v>
      </c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spans="1:22" x14ac:dyDescent="0.25">
      <c r="A238" s="45" t="s">
        <v>335</v>
      </c>
      <c r="B238" s="45"/>
      <c r="C238" s="45"/>
      <c r="D238" s="45"/>
    </row>
    <row r="239" spans="1:22" x14ac:dyDescent="0.25">
      <c r="A239" s="6" t="s">
        <v>336</v>
      </c>
      <c r="B239" s="7" t="s">
        <v>337</v>
      </c>
      <c r="C239" s="7" t="s">
        <v>338</v>
      </c>
      <c r="D239" s="7">
        <f>'[3]2018 непоср.'!$AA$38</f>
        <v>0</v>
      </c>
      <c r="E239" s="2" t="s">
        <v>371</v>
      </c>
    </row>
    <row r="240" spans="1:22" x14ac:dyDescent="0.25">
      <c r="A240" s="6" t="s">
        <v>339</v>
      </c>
      <c r="B240" s="7" t="s">
        <v>340</v>
      </c>
      <c r="C240" s="7" t="s">
        <v>338</v>
      </c>
      <c r="D240" s="7">
        <f>'[3]2018 непоср.'!$AB$38</f>
        <v>0</v>
      </c>
      <c r="E240" s="2" t="s">
        <v>371</v>
      </c>
    </row>
    <row r="241" spans="1:5" x14ac:dyDescent="0.25">
      <c r="A241" s="6" t="s">
        <v>341</v>
      </c>
      <c r="B241" s="7" t="s">
        <v>342</v>
      </c>
      <c r="C241" s="7" t="s">
        <v>338</v>
      </c>
      <c r="D241" s="7">
        <f>'[3]2018 непоср.'!$AC$38</f>
        <v>0</v>
      </c>
      <c r="E241" s="2" t="s">
        <v>371</v>
      </c>
    </row>
    <row r="242" spans="1:5" x14ac:dyDescent="0.25">
      <c r="A242" s="6" t="s">
        <v>343</v>
      </c>
      <c r="B242" s="7" t="s">
        <v>344</v>
      </c>
      <c r="C242" s="7" t="s">
        <v>15</v>
      </c>
      <c r="D242" s="7">
        <f>'[3]2018 непоср.'!$AD$38</f>
        <v>-15796.42</v>
      </c>
      <c r="E242" s="2" t="s">
        <v>371</v>
      </c>
    </row>
    <row r="243" spans="1:5" x14ac:dyDescent="0.25">
      <c r="A243" s="45" t="s">
        <v>345</v>
      </c>
      <c r="B243" s="45"/>
      <c r="C243" s="45"/>
      <c r="D243" s="45"/>
    </row>
    <row r="244" spans="1:5" ht="31.5" x14ac:dyDescent="0.25">
      <c r="A244" s="6" t="s">
        <v>346</v>
      </c>
      <c r="B244" s="7" t="s">
        <v>14</v>
      </c>
      <c r="C244" s="7" t="s">
        <v>15</v>
      </c>
      <c r="D244" s="7">
        <v>0</v>
      </c>
      <c r="E244" s="2" t="s">
        <v>347</v>
      </c>
    </row>
    <row r="245" spans="1:5" ht="31.5" x14ac:dyDescent="0.25">
      <c r="A245" s="6" t="s">
        <v>348</v>
      </c>
      <c r="B245" s="7" t="s">
        <v>17</v>
      </c>
      <c r="C245" s="7" t="s">
        <v>15</v>
      </c>
      <c r="D245" s="7">
        <v>0</v>
      </c>
      <c r="E245" s="2" t="s">
        <v>347</v>
      </c>
    </row>
    <row r="246" spans="1:5" ht="31.5" x14ac:dyDescent="0.25">
      <c r="A246" s="6" t="s">
        <v>349</v>
      </c>
      <c r="B246" s="7" t="s">
        <v>19</v>
      </c>
      <c r="C246" s="7" t="s">
        <v>15</v>
      </c>
      <c r="D246" s="7">
        <v>0</v>
      </c>
      <c r="E246" s="2" t="s">
        <v>347</v>
      </c>
    </row>
    <row r="247" spans="1:5" ht="31.5" x14ac:dyDescent="0.25">
      <c r="A247" s="6" t="s">
        <v>350</v>
      </c>
      <c r="B247" s="7" t="s">
        <v>43</v>
      </c>
      <c r="C247" s="7" t="s">
        <v>15</v>
      </c>
      <c r="D247" s="7">
        <v>0</v>
      </c>
      <c r="E247" s="2" t="s">
        <v>347</v>
      </c>
    </row>
    <row r="248" spans="1:5" ht="31.5" x14ac:dyDescent="0.25">
      <c r="A248" s="6" t="s">
        <v>351</v>
      </c>
      <c r="B248" s="7" t="s">
        <v>352</v>
      </c>
      <c r="C248" s="7" t="s">
        <v>15</v>
      </c>
      <c r="D248" s="7">
        <v>0</v>
      </c>
      <c r="E248" s="2" t="s">
        <v>347</v>
      </c>
    </row>
    <row r="249" spans="1:5" ht="31.5" x14ac:dyDescent="0.25">
      <c r="A249" s="6" t="s">
        <v>353</v>
      </c>
      <c r="B249" s="7" t="s">
        <v>47</v>
      </c>
      <c r="C249" s="7" t="s">
        <v>15</v>
      </c>
      <c r="D249" s="7">
        <v>0</v>
      </c>
      <c r="E249" s="2" t="s">
        <v>347</v>
      </c>
    </row>
    <row r="250" spans="1:5" x14ac:dyDescent="0.25">
      <c r="A250" s="45" t="s">
        <v>354</v>
      </c>
      <c r="B250" s="45"/>
      <c r="C250" s="45"/>
      <c r="D250" s="45"/>
      <c r="E250" s="30"/>
    </row>
    <row r="251" spans="1:5" ht="31.5" x14ac:dyDescent="0.25">
      <c r="A251" s="6" t="s">
        <v>355</v>
      </c>
      <c r="B251" s="7" t="s">
        <v>337</v>
      </c>
      <c r="C251" s="7" t="s">
        <v>338</v>
      </c>
      <c r="D251" s="7">
        <v>0</v>
      </c>
      <c r="E251" s="2" t="s">
        <v>347</v>
      </c>
    </row>
    <row r="252" spans="1:5" ht="31.5" x14ac:dyDescent="0.25">
      <c r="A252" s="6" t="s">
        <v>356</v>
      </c>
      <c r="B252" s="7" t="s">
        <v>340</v>
      </c>
      <c r="C252" s="7" t="s">
        <v>338</v>
      </c>
      <c r="D252" s="7">
        <v>0</v>
      </c>
      <c r="E252" s="2" t="s">
        <v>347</v>
      </c>
    </row>
    <row r="253" spans="1:5" ht="31.5" x14ac:dyDescent="0.25">
      <c r="A253" s="6" t="s">
        <v>357</v>
      </c>
      <c r="B253" s="7" t="s">
        <v>358</v>
      </c>
      <c r="C253" s="7" t="s">
        <v>338</v>
      </c>
      <c r="D253" s="7">
        <v>0</v>
      </c>
      <c r="E253" s="2" t="s">
        <v>347</v>
      </c>
    </row>
    <row r="254" spans="1:5" ht="31.5" x14ac:dyDescent="0.25">
      <c r="A254" s="6" t="s">
        <v>359</v>
      </c>
      <c r="B254" s="7" t="s">
        <v>344</v>
      </c>
      <c r="C254" s="7" t="s">
        <v>15</v>
      </c>
      <c r="D254" s="7">
        <v>0</v>
      </c>
      <c r="E254" s="2" t="s">
        <v>347</v>
      </c>
    </row>
    <row r="255" spans="1:5" x14ac:dyDescent="0.25">
      <c r="A255" s="45" t="s">
        <v>360</v>
      </c>
      <c r="B255" s="45"/>
      <c r="C255" s="45"/>
      <c r="D255" s="45"/>
    </row>
    <row r="256" spans="1:5" x14ac:dyDescent="0.25">
      <c r="A256" s="6" t="s">
        <v>361</v>
      </c>
      <c r="B256" s="7" t="s">
        <v>362</v>
      </c>
      <c r="C256" s="7" t="s">
        <v>338</v>
      </c>
      <c r="D256" s="7">
        <v>0</v>
      </c>
      <c r="E256" s="2" t="s">
        <v>363</v>
      </c>
    </row>
    <row r="257" spans="1:5" x14ac:dyDescent="0.25">
      <c r="A257" s="6" t="s">
        <v>364</v>
      </c>
      <c r="B257" s="7" t="s">
        <v>365</v>
      </c>
      <c r="C257" s="7" t="s">
        <v>338</v>
      </c>
      <c r="D257" s="7">
        <v>0</v>
      </c>
      <c r="E257" s="2" t="s">
        <v>363</v>
      </c>
    </row>
    <row r="258" spans="1:5" ht="31.5" x14ac:dyDescent="0.25">
      <c r="A258" s="6" t="s">
        <v>366</v>
      </c>
      <c r="B258" s="7" t="s">
        <v>367</v>
      </c>
      <c r="C258" s="7" t="s">
        <v>15</v>
      </c>
      <c r="D258" s="7">
        <v>0</v>
      </c>
      <c r="E258" s="2" t="s">
        <v>363</v>
      </c>
    </row>
    <row r="262" spans="1:5" x14ac:dyDescent="0.25">
      <c r="A262" s="48" t="s">
        <v>368</v>
      </c>
      <c r="B262" s="48"/>
      <c r="D262" s="31" t="s">
        <v>369</v>
      </c>
    </row>
  </sheetData>
  <mergeCells count="9">
    <mergeCell ref="A262:B262"/>
    <mergeCell ref="A243:D243"/>
    <mergeCell ref="A250:D250"/>
    <mergeCell ref="A255:D255"/>
    <mergeCell ref="A2:D2"/>
    <mergeCell ref="A8:D8"/>
    <mergeCell ref="A26:D26"/>
    <mergeCell ref="F95:F96"/>
    <mergeCell ref="A238:D238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2019-04-09T08:26:43Z</dcterms:modified>
</cp:coreProperties>
</file>