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Лист1!$A$1:$D$274</definedName>
  </definedNames>
  <calcPr calcId="162913"/>
</workbook>
</file>

<file path=xl/calcChain.xml><?xml version="1.0" encoding="utf-8"?>
<calcChain xmlns="http://schemas.openxmlformats.org/spreadsheetml/2006/main">
  <c r="D82" i="1" l="1"/>
  <c r="D253" i="1" l="1"/>
  <c r="D254" i="1"/>
  <c r="D252" i="1"/>
  <c r="D251" i="1"/>
  <c r="E167" i="1" l="1"/>
  <c r="D170" i="1" s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 l="1"/>
  <c r="E89" i="1"/>
  <c r="E85" i="1"/>
  <c r="E77" i="1"/>
  <c r="E73" i="1" l="1"/>
  <c r="E60" i="1" l="1"/>
  <c r="E28" i="1"/>
  <c r="D25" i="1"/>
  <c r="D23" i="1"/>
  <c r="D15" i="1" l="1"/>
  <c r="D14" i="1"/>
  <c r="D13" i="1"/>
  <c r="D11" i="1"/>
  <c r="D10" i="1"/>
  <c r="D9" i="1"/>
  <c r="D72" i="1" l="1"/>
  <c r="D160" i="1" l="1"/>
  <c r="E157" i="1"/>
  <c r="D190" i="1" l="1"/>
  <c r="D162" i="1" l="1"/>
  <c r="D94" i="1" l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08" i="1"/>
  <c r="D249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<sst xmlns="http://schemas.openxmlformats.org/spreadsheetml/2006/main" count="986" uniqueCount="385">
  <si>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</si>
  <si>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</si>
  <si>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</si>
  <si>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</si>
  <si>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</si>
  <si>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</si>
  <si>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</si>
  <si>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</si>
  <si>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</si>
  <si>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</si>
  <si>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</si>
  <si>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</si>
  <si>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</si>
  <si>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</si>
  <si>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</si>
  <si>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</si>
  <si>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</si>
  <si>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</si>
  <si>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</si>
  <si>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</si>
  <si>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</si>
  <si>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</si>
  <si>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</si>
  <si>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</si>
  <si>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</si>
  <si>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</si>
  <si>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</si>
  <si>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</si>
  <si>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</si>
  <si>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</si>
  <si>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</si>
  <si>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</si>
  <si>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</si>
  <si>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</si>
  <si>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</si>
  <si>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</si>
  <si>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</si>
  <si>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</si>
  <si>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</si>
  <si>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</si>
  <si>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</si>
  <si>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</si>
  <si>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</si>
  <si>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</si>
  <si>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</si>
  <si>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</si>
  <si>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</si>
  <si>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</si>
  <si>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</si>
  <si>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</si>
  <si>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</si>
  <si>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</si>
  <si>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</si>
  <si>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</si>
  <si>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</si>
  <si>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</si>
  <si>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</si>
  <si>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</si>
  <si>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</si>
  <si>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</si>
  <si>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</si>
  <si>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</si>
  <si>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</si>
  <si>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</si>
  <si>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</si>
  <si>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</si>
  <si>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</si>
  <si>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</si>
  <si>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</si>
  <si>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</si>
  <si>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</si>
  <si>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</si>
  <si>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</si>
  <si>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</si>
  <si>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</si>
  <si>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</si>
  <si>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</si>
  <si>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</si>
  <si>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</si>
  <si>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</si>
  <si>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</si>
  <si>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</si>
  <si>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</si>
  <si>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</si>
  <si>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</si>
  <si>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</si>
  <si>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</si>
  <si>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</si>
  <si>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</si>
  <si>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</si>
  <si>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</si>
  <si>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</si>
  <si>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</si>
  <si>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</si>
  <si>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</si>
  <si>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</si>
  <si>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</si>
  <si>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</si>
  <si>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</si>
  <si>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</si>
  <si>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</si>
  <si>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</si>
  <si>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</si>
  <si>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</si>
  <si>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</si>
  <si>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</si>
  <si>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</si>
  <si>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</si>
  <si>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</si>
  <si>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</si>
  <si>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</si>
  <si>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</si>
  <si>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</si>
  <si>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</si>
  <si>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</si>
  <si>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</si>
  <si>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</si>
  <si>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</si>
  <si>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</si>
  <si>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</si>
  <si>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</si>
  <si>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</si>
  <si>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</si>
  <si>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</si>
  <si>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</si>
  <si>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</si>
  <si>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</si>
  <si>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</si>
  <si>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</si>
  <si>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</si>
  <si>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</si>
  <si>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</si>
  <si>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</si>
  <si>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</si>
  <si>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</si>
  <si>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</si>
  <si>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</si>
  <si>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</si>
  <si>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</si>
  <si>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</si>
  <si>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</si>
  <si>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</si>
  <si>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</si>
  <si>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</si>
  <si>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</si>
  <si>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</si>
  <si>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</si>
  <si>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</si>
  <si>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</si>
  <si>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</si>
  <si>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</si>
  <si>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</si>
  <si>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</si>
  <si>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</si>
  <si>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</si>
  <si>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</si>
  <si>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</si>
  <si>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</si>
  <si>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</si>
  <si>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</si>
  <si>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</si>
  <si>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</si>
  <si>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</si>
  <si>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</si>
  <si>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</si>
  <si>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</si>
  <si>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</si>
  <si>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</si>
  <si>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</si>
  <si>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</si>
  <si>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</si>
  <si>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</si>
  <si>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</si>
  <si>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</si>
  <si>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</si>
  <si>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</si>
  <si>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</si>
  <si>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</si>
  <si>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</si>
  <si>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</si>
  <si>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</si>
  <si>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</si>
  <si>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</si>
  <si>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</si>
  <si>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</si>
  <si>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</si>
  <si>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</si>
  <si>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</si>
  <si>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</si>
  <si>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</si>
  <si>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</si>
  <si>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</si>
  <si>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</si>
  <si>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</si>
  <si>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</si>
  <si>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</si>
  <si>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</si>
  <si>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</si>
  <si>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</si>
  <si>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</si>
  <si>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</si>
  <si>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</si>
  <si>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</si>
  <si>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</si>
  <si>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</si>
  <si>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</si>
  <si>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</si>
  <si>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</si>
  <si>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</si>
  <si>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</si>
  <si>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</si>
  <si>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</si>
  <si>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</si>
  <si>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</si>
  <si>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</si>
  <si>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</si>
  <si>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</si>
  <si>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</si>
  <si>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</si>
  <si>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</si>
  <si>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</si>
  <si>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</si>
  <si>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</si>
  <si>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</si>
  <si>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</si>
  <si>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</si>
  <si>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</si>
  <si>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</si>
  <si>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</si>
  <si>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</si>
  <si>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</si>
  <si>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</si>
  <si>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</si>
  <si>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</si>
  <si>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</si>
  <si>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</si>
  <si>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</si>
  <si>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</si>
  <si>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</si>
  <si>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</si>
  <si>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</si>
  <si>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</si>
  <si>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</si>
  <si>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</si>
  <si>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</si>
  <si>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</si>
  <si>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</si>
  <si>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</si>
  <si>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</si>
  <si>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</si>
  <si>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</si>
  <si>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</si>
  <si>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</si>
  <si>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</si>
  <si>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</si>
  <si>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</si>
  <si>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</si>
  <si>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</si>
  <si>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</si>
  <si>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</si>
  <si>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</si>
  <si>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</si>
  <si>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</si>
  <si>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</si>
  <si>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</si>
  <si>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</si>
  <si>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</si>
  <si>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</si>
  <si>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</si>
  <si>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</si>
  <si>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</si>
  <si>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</si>
  <si>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</si>
  <si>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</si>
  <si>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</si>
  <si>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</si>
  <si>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</si>
  <si>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</si>
  <si>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</si>
  <si>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</si>
  <si>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</si>
  <si>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</si>
  <si>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</si>
  <si>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</si>
  <si>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</si>
  <si>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</si>
  <si>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</si>
  <si>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</si>
  <si>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</si>
  <si>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</si>
  <si>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</si>
  <si>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</si>
  <si>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</si>
  <si>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</si>
  <si>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</si>
  <si>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</si>
  <si>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</si>
  <si>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</si>
  <si>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</si>
  <si>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</si>
  <si>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</si>
  <si>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</si>
  <si>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</si>
  <si>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</si>
  <si>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</si>
  <si>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</si>
  <si>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</si>
  <si>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</si>
  <si>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</si>
  <si>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</si>
  <si>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</si>
  <si>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</si>
  <si>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</si>
  <si>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</si>
  <si>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</si>
  <si>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</si>
  <si>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</si>
  <si>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</si>
  <si>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</si>
  <si>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</si>
  <si>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</si>
  <si>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</si>
  <si>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</si>
  <si>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</si>
  <si>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</si>
  <si>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</si>
  <si>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</si>
  <si>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</si>
  <si>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</si>
  <si>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</si>
  <si>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</si>
  <si>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</si>
  <si>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</si>
  <si>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</si>
  <si>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</si>
  <si>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</si>
  <si>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</si>
  <si>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</si>
  <si>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</si>
  <si>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</si>
  <si>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</si>
  <si>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</si>
  <si>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</si>
  <si>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</si>
  <si>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</si>
  <si>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</si>
  <si>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</si>
  <si>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</si>
  <si>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</si>
  <si>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</si>
  <si>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</si>
  <si>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</si>
  <si>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</si>
  <si>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</si>
  <si>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</si>
  <si>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</si>
  <si>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</si>
  <si>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</si>
  <si>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</si>
  <si>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</si>
  <si>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</si>
  <si>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</si>
  <si>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</si>
  <si>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</si>
  <si>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</si>
  <si>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</si>
  <si>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</si>
  <si>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</si>
  <si>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</si>
  <si>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</si>
  <si>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</si>
  <si>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</si>
  <si>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</si>
  <si>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</si>
  <si>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</si>
  <si>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ё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</si>
  <si>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</si>
  <si>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</si>
  <si>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</si>
  <si>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</si>
  <si>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31.03.2019 г.</t>
  </si>
  <si>
    <t>01.01.2018 г.</t>
  </si>
  <si>
    <t>31.12.2018 г.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</si>
  <si>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</si>
  <si>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по дому №57       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</si>
</sst>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57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-130119.7668</v>
          </cell>
        </row>
        <row r="25">
          <cell r="D25">
            <v>30906.240000000002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V4">
            <v>935.4</v>
          </cell>
        </row>
        <row r="38">
          <cell r="FV38">
            <v>0.37828699999999998</v>
          </cell>
        </row>
        <row r="39">
          <cell r="FV39">
            <v>0.26929700000000001</v>
          </cell>
        </row>
        <row r="43">
          <cell r="FV43">
            <v>2.1961999999999999E-2</v>
          </cell>
        </row>
        <row r="123">
          <cell r="FV123">
            <v>53106.437016000003</v>
          </cell>
        </row>
        <row r="124">
          <cell r="FV124">
            <v>73078.027718400001</v>
          </cell>
        </row>
        <row r="125">
          <cell r="FV125">
            <v>13754.869920000001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6">
          <cell r="I36">
            <v>4719.96</v>
          </cell>
          <cell r="M36">
            <v>38804.639999999999</v>
          </cell>
          <cell r="P36">
            <v>6767.2800000000007</v>
          </cell>
          <cell r="U36">
            <v>7678.26</v>
          </cell>
          <cell r="V36">
            <v>4988.47</v>
          </cell>
          <cell r="W36">
            <v>339.09</v>
          </cell>
          <cell r="Z36">
            <v>8198.82</v>
          </cell>
          <cell r="AD36">
            <v>-9430.42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38">
          <cell r="D138">
            <v>1848.9892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31">
          <cell r="O131">
            <v>2656.86</v>
          </cell>
        </row>
      </sheetData>
      <sheetData sheetId="1">
        <row r="28">
          <cell r="B28">
            <v>429.15000000000003</v>
          </cell>
        </row>
        <row r="132">
          <cell r="B132">
            <v>222.51999999999998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0">
          <cell r="GW120">
            <v>47.36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1">
          <cell r="MY71">
            <v>6824.6356388571412</v>
          </cell>
        </row>
      </sheetData>
      <sheetData sheetId="1">
        <row r="65">
          <cell r="AQ65">
            <v>2677.1147999999998</v>
          </cell>
        </row>
      </sheetData>
      <sheetData sheetId="2">
        <row r="71">
          <cell r="JU71">
            <v>8527.2266657142864</v>
          </cell>
        </row>
      </sheetData>
      <sheetData sheetId="3">
        <row r="65">
          <cell r="LM65">
            <v>34.465481142857143</v>
          </cell>
        </row>
      </sheetData>
      <sheetData sheetId="4">
        <row r="65">
          <cell r="X65">
            <v>0</v>
          </cell>
        </row>
      </sheetData>
      <sheetData sheetId="5">
        <row r="65">
          <cell r="BB65">
            <v>1039.6971000000001</v>
          </cell>
        </row>
      </sheetData>
      <sheetData sheetId="6">
        <row r="65">
          <cell r="UY65">
            <v>690.43477542857124</v>
          </cell>
        </row>
      </sheetData>
      <sheetData sheetId="7"/>
      <sheetData sheetId="8">
        <row r="65">
          <cell r="M65">
            <v>1592.9862000000001</v>
          </cell>
        </row>
      </sheetData>
      <sheetData sheetId="9">
        <row r="65">
          <cell r="M65">
            <v>319.34555999999998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Normal="80" zoomScaleSheetLayoutView="100" workbookViewId="0">
      <selection activeCell="E67" sqref="E1:K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9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hidden="1" customWidth="1"/>
    <col min="9" max="11" width="0" style="2" hidden="1" customWidth="1"/>
    <col min="12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384</v>
      </c>
      <c r="B2" s="43"/>
      <c r="C2" s="43"/>
      <c r="D2" s="43"/>
      <c r="E2" s="2">
        <v>935.4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380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381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382</v>
      </c>
    </row>
    <row r="8" spans="1:22" ht="42.75" customHeight="1" x14ac:dyDescent="0.25">
      <c r="A8" s="44" t="s">
        <v>12</v>
      </c>
      <c r="B8" s="44"/>
      <c r="C8" s="44"/>
      <c r="D8" s="44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378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-130119.7668</v>
      </c>
      <c r="E10" s="2" t="s">
        <v>378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30906.240000000002</v>
      </c>
      <c r="E11" s="2" t="s">
        <v>378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139939.33465440001</v>
      </c>
      <c r="E12" s="2" t="s">
        <v>379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'[2]гук(2016)'!$FV$124</f>
        <v>73078.027718400001</v>
      </c>
      <c r="E13" s="2" t="s">
        <v>379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'[2]гук(2016)'!$FV$123</f>
        <v>53106.437016000003</v>
      </c>
      <c r="E14" s="2" t="s">
        <v>379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'[2]гук(2016)'!$FV$125</f>
        <v>13754.869920000001</v>
      </c>
      <c r="E15" s="2" t="s">
        <v>379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91704.274654400011</v>
      </c>
      <c r="E16" s="2" t="s">
        <v>378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D12-D25+D254+D270</f>
        <v>91704.274654400011</v>
      </c>
      <c r="E17" s="2" t="s">
        <v>378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378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378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D16+D10+D9</f>
        <v>-38415.492145599987</v>
      </c>
      <c r="E22" s="2" t="s">
        <v>378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непоср.'!$I$36</f>
        <v>4719.96</v>
      </c>
      <c r="E23" s="2" t="s">
        <v>378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D22-D249</f>
        <v>-169715.31158994284</v>
      </c>
      <c r="E24" s="2" t="s">
        <v>378</v>
      </c>
    </row>
    <row r="25" spans="1:22" x14ac:dyDescent="0.25">
      <c r="A25" s="9" t="s">
        <v>46</v>
      </c>
      <c r="B25" s="9" t="s">
        <v>47</v>
      </c>
      <c r="C25" s="9" t="s">
        <v>15</v>
      </c>
      <c r="D25" s="34">
        <f>'[3]2018 непоср.'!$M$36</f>
        <v>38804.639999999999</v>
      </c>
      <c r="E25" s="2" t="s">
        <v>378</v>
      </c>
    </row>
    <row r="26" spans="1:22" s="10" customFormat="1" ht="35.25" customHeight="1" x14ac:dyDescent="0.25">
      <c r="A26" s="45" t="s">
        <v>48</v>
      </c>
      <c r="B26" s="45"/>
      <c r="C26" s="45"/>
      <c r="D26" s="4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7678.26</v>
      </c>
      <c r="E28" s="38">
        <f>'[3]2018 непоср.'!$U$36</f>
        <v>7678.26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1">
        <f>E28/E2</f>
        <v>8.2085311096856959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2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2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6767.2800000000007</v>
      </c>
      <c r="E60" s="35">
        <f>'[3]2018 непоср.'!$P$36</f>
        <v>6767.2800000000007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378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7.2346375881975638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13754.87</v>
      </c>
      <c r="E66" s="37">
        <v>13754.87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378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14.70480008552491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1848.9892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9">
        <f>[4]Лист1!$D$138</f>
        <v>1848.9892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1.9766829163994013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128</v>
      </c>
      <c r="B77" s="19" t="s">
        <v>50</v>
      </c>
      <c r="C77" s="19" t="s">
        <v>7</v>
      </c>
      <c r="D77" s="19" t="s">
        <v>129</v>
      </c>
      <c r="E77" s="39">
        <f>[5]восстан.вент!$O$131+[5]дымивент!$B$132</f>
        <v>2879.38</v>
      </c>
      <c r="F77" s="20">
        <v>14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2879.38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383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205.67000000000002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136</v>
      </c>
      <c r="B83" s="19" t="s">
        <v>50</v>
      </c>
      <c r="C83" s="19" t="s">
        <v>7</v>
      </c>
      <c r="D83" s="19" t="s">
        <v>137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8">
        <f>E85+E89</f>
        <v>13187.29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7">
        <f>'[3]2018 непоср.'!$V$36</f>
        <v>4988.47</v>
      </c>
      <c r="F85" s="20" t="s">
        <v>378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5.3329805430831732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5">
        <f>'[3]2018 непоср.'!$Z$36</f>
        <v>8198.82</v>
      </c>
      <c r="F89" s="20" t="s">
        <v>378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8.7650416933932007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150</v>
      </c>
      <c r="B93" s="19" t="s">
        <v>50</v>
      </c>
      <c r="C93" s="19" t="s">
        <v>7</v>
      </c>
      <c r="D93" s="19" t="s">
        <v>151</v>
      </c>
      <c r="E93" s="37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47.36</v>
      </c>
      <c r="E94" s="37"/>
      <c r="F94" s="8">
        <v>87.7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7">
        <v>0</v>
      </c>
      <c r="F95" s="4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7"/>
      <c r="F96" s="4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7"/>
      <c r="F98" s="8" t="s">
        <v>152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5">
        <f>'[6]Выполненные работы 2018 г.'!$GW$120</f>
        <v>47.36</v>
      </c>
      <c r="F99" s="8">
        <f>F94</f>
        <v>87.7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f>E99/F99</f>
        <v>0.54002280501710376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166</v>
      </c>
      <c r="B103" s="19" t="s">
        <v>50</v>
      </c>
      <c r="C103" s="19" t="s">
        <v>7</v>
      </c>
      <c r="D103" s="19" t="s">
        <v>167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22629.996221142857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9">
        <f>'[7]Уборка ступеней и площадок '!$LM$65</f>
        <v>34.465481142857143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3.6845714285714287E-2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5">
        <f>'[7]Сдвигание свежевыпавш.снега'!$AQ$65</f>
        <v>2677.1147999999998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2.8620000000000001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5">
        <f>'[7]Уборка контейнерных площадок'!$UY$65</f>
        <v>690.43477542857124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0.73811714285714269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9">
        <f>'[7]Уборка грунта'!$JU$71</f>
        <v>8527.2266657142864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9.1161285714285718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9">
        <f>'[7]Убор.двор.тер. очис нанос снег '!$MY$71</f>
        <v>6824.6356388571412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7.2959542857142843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7">
        <f>'[7]сбор и вывоз листвы'!$M$65</f>
        <v>1592.9862000000001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1.7030000000000001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5">
        <f>'[7]Посыпка пескосоляной смесью'!$BB$65</f>
        <v>1039.6971000000001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1.1115000000000002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5">
        <f>'[7]Ликвид налед'!$X$65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5">
        <f>'[7]покос травы'!$M$65</f>
        <v>319.34555999999998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0.34139999999999998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377</v>
      </c>
      <c r="E153" s="35">
        <f>'[3]2018 непоср.'!$W$36</f>
        <v>339.09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v>3.64</v>
      </c>
      <c r="E156" s="37"/>
      <c r="F156" s="2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232</v>
      </c>
      <c r="B157" s="8" t="s">
        <v>55</v>
      </c>
      <c r="C157" s="8" t="s">
        <v>7</v>
      </c>
      <c r="D157" s="8" t="s">
        <v>233</v>
      </c>
      <c r="E157" s="37">
        <f>585</f>
        <v>585</v>
      </c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234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235</v>
      </c>
      <c r="B159" s="8" t="s">
        <v>3</v>
      </c>
      <c r="C159" s="8" t="s">
        <v>7</v>
      </c>
      <c r="D159" s="8" t="s">
        <v>236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237</v>
      </c>
      <c r="B160" s="8" t="s">
        <v>63</v>
      </c>
      <c r="C160" s="8" t="s">
        <v>15</v>
      </c>
      <c r="D160" s="24">
        <f>E157/E2</f>
        <v>0.62540089801154586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238</v>
      </c>
      <c r="B161" s="19" t="s">
        <v>50</v>
      </c>
      <c r="C161" s="19" t="s">
        <v>7</v>
      </c>
      <c r="D161" s="19" t="s">
        <v>239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240</v>
      </c>
      <c r="B162" s="8" t="s">
        <v>53</v>
      </c>
      <c r="C162" s="8" t="s">
        <v>15</v>
      </c>
      <c r="D162" s="23">
        <f>E167+E171+E175+E179+E183+E187+E191+E195+E199+E203</f>
        <v>28423.694023199998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375</v>
      </c>
      <c r="B163" s="8" t="s">
        <v>55</v>
      </c>
      <c r="C163" s="8" t="s">
        <v>7</v>
      </c>
      <c r="D163" s="8" t="s">
        <v>376</v>
      </c>
      <c r="E163" s="37">
        <f>'[2]гук(2016)'!$FV$38*12*'[2]гук(2016)'!$FV$4</f>
        <v>4246.1959175999991</v>
      </c>
      <c r="F163" s="37">
        <v>2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243</v>
      </c>
      <c r="B164" s="8" t="s">
        <v>58</v>
      </c>
      <c r="C164" s="8" t="s">
        <v>7</v>
      </c>
      <c r="D164" s="8" t="s">
        <v>244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383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4">
        <f>E163/F163</f>
        <v>2123.0979587999996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241</v>
      </c>
      <c r="B167" s="8" t="s">
        <v>55</v>
      </c>
      <c r="C167" s="8" t="s">
        <v>7</v>
      </c>
      <c r="D167" s="8" t="s">
        <v>242</v>
      </c>
      <c r="E167" s="37">
        <f>('[2]гук(2016)'!$FV$39+'[2]гук(2016)'!$FV$43)*12*'[2]гук(2016)'!$FV$4</f>
        <v>3269.3240231999998</v>
      </c>
      <c r="F167" s="37">
        <v>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243</v>
      </c>
      <c r="B168" s="8" t="s">
        <v>58</v>
      </c>
      <c r="C168" s="8" t="s">
        <v>7</v>
      </c>
      <c r="D168" s="8" t="s">
        <v>244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245</v>
      </c>
      <c r="B169" s="8" t="s">
        <v>3</v>
      </c>
      <c r="C169" s="8" t="s">
        <v>7</v>
      </c>
      <c r="D169" s="8" t="s">
        <v>383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246</v>
      </c>
      <c r="B170" s="8" t="s">
        <v>63</v>
      </c>
      <c r="C170" s="8" t="s">
        <v>15</v>
      </c>
      <c r="D170" s="24">
        <f>E167/F167</f>
        <v>3269.3240231999998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247</v>
      </c>
      <c r="B171" s="8" t="s">
        <v>55</v>
      </c>
      <c r="C171" s="8" t="s">
        <v>7</v>
      </c>
      <c r="D171" s="8" t="s">
        <v>248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249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250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251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252</v>
      </c>
      <c r="B175" s="8" t="s">
        <v>55</v>
      </c>
      <c r="C175" s="8" t="s">
        <v>7</v>
      </c>
      <c r="D175" s="8" t="s">
        <v>253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254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255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256</v>
      </c>
      <c r="B178" s="8" t="s">
        <v>63</v>
      </c>
      <c r="C178" s="8" t="s">
        <v>15</v>
      </c>
      <c r="D178" s="24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257</v>
      </c>
      <c r="B179" s="8" t="s">
        <v>55</v>
      </c>
      <c r="C179" s="8" t="s">
        <v>7</v>
      </c>
      <c r="D179" s="8" t="s">
        <v>258</v>
      </c>
      <c r="E179" s="37">
        <v>8663.66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259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260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261</v>
      </c>
      <c r="B182" s="8" t="s">
        <v>63</v>
      </c>
      <c r="C182" s="8" t="s">
        <v>15</v>
      </c>
      <c r="D182" s="24">
        <f>E179/E2</f>
        <v>9.2619841778918115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262</v>
      </c>
      <c r="B183" s="8" t="s">
        <v>55</v>
      </c>
      <c r="C183" s="8" t="s">
        <v>7</v>
      </c>
      <c r="D183" s="8" t="s">
        <v>263</v>
      </c>
      <c r="E183" s="37">
        <v>5448.57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264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265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266</v>
      </c>
      <c r="B186" s="8" t="s">
        <v>63</v>
      </c>
      <c r="C186" s="8" t="s">
        <v>15</v>
      </c>
      <c r="D186" s="24">
        <f>E183/E2</f>
        <v>5.8248556767158437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/>
      <c r="B187" s="8" t="s">
        <v>55</v>
      </c>
      <c r="C187" s="8" t="s">
        <v>7</v>
      </c>
      <c r="D187" s="8" t="s">
        <v>372</v>
      </c>
      <c r="E187" s="37">
        <v>144.43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/>
      <c r="B188" s="8" t="s">
        <v>58</v>
      </c>
      <c r="C188" s="8" t="s">
        <v>7</v>
      </c>
      <c r="D188" s="8" t="s">
        <v>112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/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/>
      <c r="B190" s="8" t="s">
        <v>63</v>
      </c>
      <c r="C190" s="8" t="s">
        <v>15</v>
      </c>
      <c r="D190" s="24">
        <f>E187/E2</f>
        <v>0.15440453282018388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267</v>
      </c>
      <c r="B191" s="8" t="s">
        <v>55</v>
      </c>
      <c r="C191" s="8" t="s">
        <v>7</v>
      </c>
      <c r="D191" s="8" t="s">
        <v>268</v>
      </c>
      <c r="E191" s="37">
        <v>328.61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269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270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271</v>
      </c>
      <c r="B194" s="8" t="s">
        <v>63</v>
      </c>
      <c r="C194" s="8" t="s">
        <v>15</v>
      </c>
      <c r="D194" s="24">
        <f>E191/E2</f>
        <v>0.35130425486422923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 t="s">
        <v>272</v>
      </c>
      <c r="B195" s="8" t="s">
        <v>55</v>
      </c>
      <c r="C195" s="8" t="s">
        <v>7</v>
      </c>
      <c r="D195" s="8" t="s">
        <v>273</v>
      </c>
      <c r="E195" s="37">
        <v>5144.1099999999997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 t="s">
        <v>274</v>
      </c>
      <c r="B196" s="8" t="s">
        <v>58</v>
      </c>
      <c r="C196" s="8" t="s">
        <v>7</v>
      </c>
      <c r="D196" s="8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 t="s">
        <v>275</v>
      </c>
      <c r="B197" s="8" t="s">
        <v>3</v>
      </c>
      <c r="C197" s="8" t="s">
        <v>7</v>
      </c>
      <c r="D197" s="8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 t="s">
        <v>276</v>
      </c>
      <c r="B198" s="8" t="s">
        <v>63</v>
      </c>
      <c r="C198" s="8" t="s">
        <v>15</v>
      </c>
      <c r="D198" s="24">
        <f>E195/E2</f>
        <v>5.4993692537951677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31.5" x14ac:dyDescent="0.25">
      <c r="A199" s="22" t="s">
        <v>277</v>
      </c>
      <c r="B199" s="8" t="s">
        <v>55</v>
      </c>
      <c r="C199" s="8" t="s">
        <v>7</v>
      </c>
      <c r="D199" s="8" t="s">
        <v>278</v>
      </c>
      <c r="E199" s="37">
        <v>5424.99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x14ac:dyDescent="0.25">
      <c r="A200" s="22" t="s">
        <v>279</v>
      </c>
      <c r="B200" s="8" t="s">
        <v>58</v>
      </c>
      <c r="C200" s="8" t="s">
        <v>7</v>
      </c>
      <c r="D200" s="8" t="s">
        <v>112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x14ac:dyDescent="0.25">
      <c r="A201" s="22" t="s">
        <v>280</v>
      </c>
      <c r="B201" s="8" t="s">
        <v>3</v>
      </c>
      <c r="C201" s="8" t="s">
        <v>7</v>
      </c>
      <c r="D201" s="8" t="s">
        <v>61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281</v>
      </c>
      <c r="B202" s="8" t="s">
        <v>63</v>
      </c>
      <c r="C202" s="8" t="s">
        <v>15</v>
      </c>
      <c r="D202" s="24">
        <f>E199/E2</f>
        <v>5.7996472097498399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ht="31.5" x14ac:dyDescent="0.25">
      <c r="A203" s="22"/>
      <c r="B203" s="8" t="s">
        <v>55</v>
      </c>
      <c r="C203" s="8" t="s">
        <v>7</v>
      </c>
      <c r="D203" s="24" t="s">
        <v>282</v>
      </c>
      <c r="E203" s="37"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/>
      <c r="B204" s="8" t="s">
        <v>58</v>
      </c>
      <c r="C204" s="8" t="s">
        <v>7</v>
      </c>
      <c r="D204" s="24" t="s">
        <v>112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x14ac:dyDescent="0.25">
      <c r="A205" s="22"/>
      <c r="B205" s="8" t="s">
        <v>3</v>
      </c>
      <c r="C205" s="8" t="s">
        <v>7</v>
      </c>
      <c r="D205" s="24" t="s">
        <v>61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/>
      <c r="B206" s="8" t="s">
        <v>63</v>
      </c>
      <c r="C206" s="8" t="s">
        <v>15</v>
      </c>
      <c r="D206" s="24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ht="47.25" x14ac:dyDescent="0.25">
      <c r="A207" s="36" t="s">
        <v>283</v>
      </c>
      <c r="B207" s="19" t="s">
        <v>50</v>
      </c>
      <c r="C207" s="19" t="s">
        <v>7</v>
      </c>
      <c r="D207" s="19" t="s">
        <v>284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ht="18.75" x14ac:dyDescent="0.25">
      <c r="A208" s="22" t="s">
        <v>285</v>
      </c>
      <c r="B208" s="8" t="s">
        <v>53</v>
      </c>
      <c r="C208" s="8" t="s">
        <v>15</v>
      </c>
      <c r="D208" s="8">
        <f>E209+E213+E217+E221+E225+E229+E233+E237+E241+E245</f>
        <v>34082.699999999997</v>
      </c>
      <c r="E208" s="37"/>
      <c r="F208" s="29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286</v>
      </c>
      <c r="B209" s="8" t="s">
        <v>55</v>
      </c>
      <c r="C209" s="8" t="s">
        <v>7</v>
      </c>
      <c r="D209" s="8" t="s">
        <v>287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288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289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290</v>
      </c>
      <c r="B212" s="8" t="s">
        <v>63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291</v>
      </c>
      <c r="B213" s="8" t="s">
        <v>55</v>
      </c>
      <c r="C213" s="8" t="s">
        <v>7</v>
      </c>
      <c r="D213" s="8" t="s">
        <v>292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293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294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295</v>
      </c>
      <c r="B216" s="8" t="s">
        <v>63</v>
      </c>
      <c r="C216" s="8" t="s">
        <v>15</v>
      </c>
      <c r="D216" s="24">
        <f>E213/E2</f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296</v>
      </c>
      <c r="B217" s="8" t="s">
        <v>55</v>
      </c>
      <c r="C217" s="8" t="s">
        <v>7</v>
      </c>
      <c r="D217" s="8" t="s">
        <v>297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298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299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300</v>
      </c>
      <c r="B220" s="8" t="s">
        <v>63</v>
      </c>
      <c r="C220" s="8" t="s">
        <v>15</v>
      </c>
      <c r="D220" s="8"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301</v>
      </c>
      <c r="B221" s="8" t="s">
        <v>55</v>
      </c>
      <c r="C221" s="8" t="s">
        <v>7</v>
      </c>
      <c r="D221" s="8" t="s">
        <v>302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303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304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305</v>
      </c>
      <c r="B224" s="8" t="s">
        <v>63</v>
      </c>
      <c r="C224" s="8" t="s">
        <v>15</v>
      </c>
      <c r="D224" s="8"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306</v>
      </c>
      <c r="B225" s="8" t="s">
        <v>55</v>
      </c>
      <c r="C225" s="8" t="s">
        <v>7</v>
      </c>
      <c r="D225" s="8" t="s">
        <v>307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308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309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310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311</v>
      </c>
      <c r="B229" s="8" t="s">
        <v>55</v>
      </c>
      <c r="C229" s="8" t="s">
        <v>7</v>
      </c>
      <c r="D229" s="8" t="s">
        <v>312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313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314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315</v>
      </c>
      <c r="B232" s="8" t="s">
        <v>63</v>
      </c>
      <c r="C232" s="8" t="s">
        <v>15</v>
      </c>
      <c r="D232" s="2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316</v>
      </c>
      <c r="B233" s="8" t="s">
        <v>55</v>
      </c>
      <c r="C233" s="8" t="s">
        <v>7</v>
      </c>
      <c r="D233" s="8" t="s">
        <v>317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318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319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320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321</v>
      </c>
      <c r="B237" s="8" t="s">
        <v>55</v>
      </c>
      <c r="C237" s="8" t="s">
        <v>7</v>
      </c>
      <c r="D237" s="8" t="s">
        <v>322</v>
      </c>
      <c r="E237" s="37">
        <v>34082.699999999997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323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324</v>
      </c>
      <c r="B239" s="8" t="s">
        <v>3</v>
      </c>
      <c r="C239" s="8" t="s">
        <v>7</v>
      </c>
      <c r="D239" s="8" t="s">
        <v>61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325</v>
      </c>
      <c r="B240" s="8" t="s">
        <v>63</v>
      </c>
      <c r="C240" s="8" t="s">
        <v>15</v>
      </c>
      <c r="D240" s="24">
        <f>E237/E2</f>
        <v>36.436497754971136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ht="31.5" x14ac:dyDescent="0.25">
      <c r="A241" s="22" t="s">
        <v>326</v>
      </c>
      <c r="B241" s="8" t="s">
        <v>55</v>
      </c>
      <c r="C241" s="8" t="s">
        <v>7</v>
      </c>
      <c r="D241" s="8" t="s">
        <v>327</v>
      </c>
      <c r="E241" s="37">
        <v>0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0" customFormat="1" x14ac:dyDescent="0.25">
      <c r="A242" s="22" t="s">
        <v>328</v>
      </c>
      <c r="B242" s="8" t="s">
        <v>58</v>
      </c>
      <c r="C242" s="8" t="s">
        <v>7</v>
      </c>
      <c r="D242" s="8" t="s">
        <v>112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0" customFormat="1" x14ac:dyDescent="0.25">
      <c r="A243" s="22" t="s">
        <v>329</v>
      </c>
      <c r="B243" s="8" t="s">
        <v>3</v>
      </c>
      <c r="C243" s="8" t="s">
        <v>7</v>
      </c>
      <c r="D243" s="8" t="s">
        <v>61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0" customFormat="1" x14ac:dyDescent="0.25">
      <c r="A244" s="22" t="s">
        <v>330</v>
      </c>
      <c r="B244" s="8" t="s">
        <v>63</v>
      </c>
      <c r="C244" s="8" t="s">
        <v>15</v>
      </c>
      <c r="D244" s="24">
        <f>E241/E2</f>
        <v>0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0" customFormat="1" ht="31.5" x14ac:dyDescent="0.25">
      <c r="A245" s="22" t="s">
        <v>331</v>
      </c>
      <c r="B245" s="8" t="s">
        <v>55</v>
      </c>
      <c r="C245" s="8" t="s">
        <v>7</v>
      </c>
      <c r="D245" s="8" t="s">
        <v>332</v>
      </c>
      <c r="E245" s="37">
        <v>0</v>
      </c>
      <c r="F245" s="37" t="s">
        <v>333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0" customFormat="1" x14ac:dyDescent="0.25">
      <c r="A246" s="22" t="s">
        <v>334</v>
      </c>
      <c r="B246" s="8" t="s">
        <v>58</v>
      </c>
      <c r="C246" s="8" t="s">
        <v>7</v>
      </c>
      <c r="D246" s="8" t="s">
        <v>112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0" customFormat="1" x14ac:dyDescent="0.25">
      <c r="A247" s="22" t="s">
        <v>335</v>
      </c>
      <c r="B247" s="8" t="s">
        <v>3</v>
      </c>
      <c r="C247" s="8" t="s">
        <v>7</v>
      </c>
      <c r="D247" s="8" t="s">
        <v>336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0" customFormat="1" x14ac:dyDescent="0.25">
      <c r="A248" s="22" t="s">
        <v>337</v>
      </c>
      <c r="B248" s="8" t="s">
        <v>63</v>
      </c>
      <c r="C248" s="8" t="s">
        <v>15</v>
      </c>
      <c r="D248" s="24">
        <f>E245/E2</f>
        <v>0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0" customFormat="1" x14ac:dyDescent="0.25">
      <c r="A249" s="22"/>
      <c r="B249" s="19" t="s">
        <v>338</v>
      </c>
      <c r="C249" s="8" t="s">
        <v>15</v>
      </c>
      <c r="D249" s="30">
        <f>SUM(D84,D28,D34,D60,D66,D72,D78,D94,D104,D162,D208)</f>
        <v>131299.81944434287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x14ac:dyDescent="0.25">
      <c r="A250" s="44" t="s">
        <v>339</v>
      </c>
      <c r="B250" s="44"/>
      <c r="C250" s="44"/>
      <c r="D250" s="44"/>
    </row>
    <row r="251" spans="1:22" x14ac:dyDescent="0.25">
      <c r="A251" s="6" t="s">
        <v>340</v>
      </c>
      <c r="B251" s="7" t="s">
        <v>341</v>
      </c>
      <c r="C251" s="7" t="s">
        <v>342</v>
      </c>
      <c r="D251" s="7">
        <f>'[3]2018 непоср.'!$AA$36</f>
        <v>0</v>
      </c>
      <c r="E251" s="2" t="s">
        <v>378</v>
      </c>
    </row>
    <row r="252" spans="1:22" x14ac:dyDescent="0.25">
      <c r="A252" s="6" t="s">
        <v>343</v>
      </c>
      <c r="B252" s="7" t="s">
        <v>344</v>
      </c>
      <c r="C252" s="7" t="s">
        <v>342</v>
      </c>
      <c r="D252" s="7">
        <f>'[3]2018 непоср.'!$AB$36</f>
        <v>0</v>
      </c>
      <c r="E252" s="2" t="s">
        <v>378</v>
      </c>
    </row>
    <row r="253" spans="1:22" x14ac:dyDescent="0.25">
      <c r="A253" s="6" t="s">
        <v>345</v>
      </c>
      <c r="B253" s="7" t="s">
        <v>346</v>
      </c>
      <c r="C253" s="7" t="s">
        <v>342</v>
      </c>
      <c r="D253" s="7">
        <f>'[3]2018 непоср.'!$AC$36</f>
        <v>0</v>
      </c>
      <c r="E253" s="2" t="s">
        <v>378</v>
      </c>
    </row>
    <row r="254" spans="1:22" x14ac:dyDescent="0.25">
      <c r="A254" s="6" t="s">
        <v>347</v>
      </c>
      <c r="B254" s="7" t="s">
        <v>348</v>
      </c>
      <c r="C254" s="7" t="s">
        <v>15</v>
      </c>
      <c r="D254" s="7">
        <f>'[3]2018 непоср.'!$AD$36</f>
        <v>-9430.42</v>
      </c>
      <c r="E254" s="2" t="s">
        <v>378</v>
      </c>
    </row>
    <row r="255" spans="1:22" x14ac:dyDescent="0.25">
      <c r="A255" s="44" t="s">
        <v>349</v>
      </c>
      <c r="B255" s="44"/>
      <c r="C255" s="44"/>
      <c r="D255" s="44"/>
    </row>
    <row r="256" spans="1:22" ht="31.5" x14ac:dyDescent="0.25">
      <c r="A256" s="6" t="s">
        <v>350</v>
      </c>
      <c r="B256" s="7" t="s">
        <v>14</v>
      </c>
      <c r="C256" s="7" t="s">
        <v>15</v>
      </c>
      <c r="D256" s="7">
        <v>0</v>
      </c>
      <c r="E256" s="2" t="s">
        <v>351</v>
      </c>
    </row>
    <row r="257" spans="1:5" ht="31.5" x14ac:dyDescent="0.25">
      <c r="A257" s="6" t="s">
        <v>352</v>
      </c>
      <c r="B257" s="7" t="s">
        <v>17</v>
      </c>
      <c r="C257" s="7" t="s">
        <v>15</v>
      </c>
      <c r="D257" s="7">
        <v>0</v>
      </c>
      <c r="E257" s="2" t="s">
        <v>351</v>
      </c>
    </row>
    <row r="258" spans="1:5" ht="31.5" x14ac:dyDescent="0.25">
      <c r="A258" s="6" t="s">
        <v>353</v>
      </c>
      <c r="B258" s="7" t="s">
        <v>19</v>
      </c>
      <c r="C258" s="7" t="s">
        <v>15</v>
      </c>
      <c r="D258" s="7">
        <v>0</v>
      </c>
      <c r="E258" s="2" t="s">
        <v>351</v>
      </c>
    </row>
    <row r="259" spans="1:5" ht="31.5" x14ac:dyDescent="0.25">
      <c r="A259" s="6" t="s">
        <v>354</v>
      </c>
      <c r="B259" s="7" t="s">
        <v>43</v>
      </c>
      <c r="C259" s="7" t="s">
        <v>15</v>
      </c>
      <c r="D259" s="7">
        <v>0</v>
      </c>
      <c r="E259" s="2" t="s">
        <v>351</v>
      </c>
    </row>
    <row r="260" spans="1:5" ht="31.5" x14ac:dyDescent="0.25">
      <c r="A260" s="6" t="s">
        <v>355</v>
      </c>
      <c r="B260" s="7" t="s">
        <v>356</v>
      </c>
      <c r="C260" s="7" t="s">
        <v>15</v>
      </c>
      <c r="D260" s="7">
        <v>0</v>
      </c>
      <c r="E260" s="2" t="s">
        <v>351</v>
      </c>
    </row>
    <row r="261" spans="1:5" ht="31.5" x14ac:dyDescent="0.25">
      <c r="A261" s="6" t="s">
        <v>357</v>
      </c>
      <c r="B261" s="7" t="s">
        <v>47</v>
      </c>
      <c r="C261" s="7" t="s">
        <v>15</v>
      </c>
      <c r="D261" s="7">
        <v>0</v>
      </c>
      <c r="E261" s="2" t="s">
        <v>351</v>
      </c>
    </row>
    <row r="262" spans="1:5" x14ac:dyDescent="0.25">
      <c r="A262" s="44" t="s">
        <v>358</v>
      </c>
      <c r="B262" s="44"/>
      <c r="C262" s="44"/>
      <c r="D262" s="44"/>
      <c r="E262" s="31"/>
    </row>
    <row r="263" spans="1:5" ht="31.5" x14ac:dyDescent="0.25">
      <c r="A263" s="6" t="s">
        <v>359</v>
      </c>
      <c r="B263" s="7" t="s">
        <v>341</v>
      </c>
      <c r="C263" s="7" t="s">
        <v>342</v>
      </c>
      <c r="D263" s="7">
        <v>0</v>
      </c>
      <c r="E263" s="2" t="s">
        <v>351</v>
      </c>
    </row>
    <row r="264" spans="1:5" ht="31.5" x14ac:dyDescent="0.25">
      <c r="A264" s="6" t="s">
        <v>360</v>
      </c>
      <c r="B264" s="7" t="s">
        <v>344</v>
      </c>
      <c r="C264" s="7" t="s">
        <v>342</v>
      </c>
      <c r="D264" s="7">
        <v>0</v>
      </c>
      <c r="E264" s="2" t="s">
        <v>351</v>
      </c>
    </row>
    <row r="265" spans="1:5" ht="31.5" x14ac:dyDescent="0.25">
      <c r="A265" s="6" t="s">
        <v>361</v>
      </c>
      <c r="B265" s="7" t="s">
        <v>362</v>
      </c>
      <c r="C265" s="7" t="s">
        <v>342</v>
      </c>
      <c r="D265" s="7">
        <v>0</v>
      </c>
      <c r="E265" s="2" t="s">
        <v>351</v>
      </c>
    </row>
    <row r="266" spans="1:5" ht="31.5" x14ac:dyDescent="0.25">
      <c r="A266" s="6" t="s">
        <v>363</v>
      </c>
      <c r="B266" s="7" t="s">
        <v>348</v>
      </c>
      <c r="C266" s="7" t="s">
        <v>15</v>
      </c>
      <c r="D266" s="7">
        <v>0</v>
      </c>
      <c r="E266" s="2" t="s">
        <v>351</v>
      </c>
    </row>
    <row r="267" spans="1:5" x14ac:dyDescent="0.25">
      <c r="A267" s="44" t="s">
        <v>364</v>
      </c>
      <c r="B267" s="44"/>
      <c r="C267" s="44"/>
      <c r="D267" s="44"/>
    </row>
    <row r="268" spans="1:5" x14ac:dyDescent="0.25">
      <c r="A268" s="6" t="s">
        <v>365</v>
      </c>
      <c r="B268" s="7" t="s">
        <v>366</v>
      </c>
      <c r="C268" s="7" t="s">
        <v>342</v>
      </c>
      <c r="D268" s="7">
        <v>0</v>
      </c>
      <c r="E268" s="2" t="s">
        <v>367</v>
      </c>
    </row>
    <row r="269" spans="1:5" x14ac:dyDescent="0.25">
      <c r="A269" s="6" t="s">
        <v>368</v>
      </c>
      <c r="B269" s="7" t="s">
        <v>369</v>
      </c>
      <c r="C269" s="7" t="s">
        <v>342</v>
      </c>
      <c r="D269" s="7">
        <v>0</v>
      </c>
      <c r="E269" s="2" t="s">
        <v>367</v>
      </c>
    </row>
    <row r="270" spans="1:5" ht="31.5" x14ac:dyDescent="0.25">
      <c r="A270" s="6" t="s">
        <v>370</v>
      </c>
      <c r="B270" s="7" t="s">
        <v>371</v>
      </c>
      <c r="C270" s="7" t="s">
        <v>15</v>
      </c>
      <c r="D270" s="7">
        <v>0</v>
      </c>
      <c r="E270" s="2" t="s">
        <v>367</v>
      </c>
    </row>
    <row r="274" spans="1:4" x14ac:dyDescent="0.25">
      <c r="A274" s="46" t="s">
        <v>373</v>
      </c>
      <c r="B274" s="46"/>
      <c r="D274" s="32" t="s">
        <v>374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2019-04-09T08:23:45Z</dcterms:modified>
</cp:coreProperties>
</file>