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Лист1!$A$1:$D$274</definedName>
  </definedNames>
  <calcPr calcId="162913"/>
</workbook>
</file>

<file path=xl/calcChain.xml><?xml version="1.0" encoding="utf-8"?>
<calcChain xmlns="http://schemas.openxmlformats.org/spreadsheetml/2006/main">
  <c r="D82" i="1" l="1"/>
  <c r="D66" i="1" l="1"/>
  <c r="D78" i="1"/>
  <c r="F225" i="1"/>
  <c r="F213" i="1"/>
  <c r="F199" i="1"/>
  <c r="F187" i="1"/>
  <c r="F183" i="1"/>
  <c r="D254" i="1" l="1"/>
  <c r="D252" i="1"/>
  <c r="D251" i="1"/>
  <c r="E167" i="1"/>
  <c r="D166" i="1"/>
  <c r="E163" i="1"/>
  <c r="E153" i="1"/>
  <c r="E137" i="1"/>
  <c r="E133" i="1"/>
  <c r="E129" i="1"/>
  <c r="E125" i="1"/>
  <c r="E121" i="1"/>
  <c r="E117" i="1"/>
  <c r="E113" i="1"/>
  <c r="E109" i="1"/>
  <c r="E105" i="1"/>
  <c r="D104" i="1" s="1"/>
  <c r="E99" i="1"/>
  <c r="E89" i="1"/>
  <c r="E85" i="1"/>
  <c r="D84" i="1" s="1"/>
  <c r="E77" i="1"/>
  <c r="E73" i="1"/>
  <c r="E60" i="1"/>
  <c r="D60" i="1" s="1"/>
  <c r="D25" i="1"/>
  <c r="D23" i="1"/>
  <c r="E28" i="1"/>
  <c r="D28" i="1" s="1"/>
  <c r="D15" i="1"/>
  <c r="D14" i="1"/>
  <c r="D13" i="1"/>
  <c r="D11" i="1"/>
  <c r="D10" i="1"/>
  <c r="D9" i="1"/>
  <c r="D162" i="1" l="1"/>
  <c r="D170" i="1"/>
  <c r="D72" i="1"/>
  <c r="D156" i="1"/>
  <c r="D160" i="1" l="1"/>
  <c r="D190" i="1" l="1"/>
  <c r="D102" i="1" l="1"/>
  <c r="D94" i="1" l="1"/>
  <c r="D76" i="1" l="1"/>
  <c r="D248" i="1"/>
  <c r="D244" i="1"/>
  <c r="D240" i="1"/>
  <c r="D236" i="1"/>
  <c r="D232" i="1"/>
  <c r="D228" i="1"/>
  <c r="D216" i="1"/>
  <c r="D206" i="1"/>
  <c r="D202" i="1"/>
  <c r="D198" i="1"/>
  <c r="D194" i="1"/>
  <c r="D186" i="1"/>
  <c r="D182" i="1"/>
  <c r="D178" i="1"/>
  <c r="D174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F99" i="1"/>
  <c r="D92" i="1"/>
  <c r="D88" i="1"/>
  <c r="D70" i="1"/>
  <c r="D64" i="1"/>
  <c r="D58" i="1"/>
  <c r="D54" i="1"/>
  <c r="D50" i="1"/>
  <c r="D46" i="1"/>
  <c r="D42" i="1"/>
  <c r="D38" i="1"/>
  <c r="D34" i="1"/>
  <c r="D32" i="1"/>
  <c r="D208" i="1" l="1"/>
  <c r="D249" i="1" s="1"/>
  <c r="D12" i="1" l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<sst xmlns="http://schemas.openxmlformats.org/spreadsheetml/2006/main" count="989" uniqueCount="385">
  <si>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</si>
  <si>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</si>
  <si>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</si>
  <si>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</si>
  <si>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</si>
  <si>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</si>
  <si>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</si>
  <si>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</si>
  <si>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</si>
  <si>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</si>
  <si>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</si>
  <si>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</si>
  <si>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</si>
  <si>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</si>
  <si>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</si>
  <si>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</si>
  <si>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</si>
  <si>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</si>
  <si>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</si>
  <si>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</si>
  <si>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</si>
  <si>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</si>
  <si>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</si>
  <si>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</si>
  <si>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</si>
  <si>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</si>
  <si>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</si>
  <si>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</si>
  <si>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</si>
  <si>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</si>
  <si>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</si>
  <si>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</si>
  <si>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</si>
  <si>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</si>
  <si>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</si>
  <si>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</si>
  <si>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</si>
  <si>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</si>
  <si>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</si>
  <si>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</si>
  <si>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</si>
  <si>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</si>
  <si>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</si>
  <si>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</si>
  <si>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</si>
  <si>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</si>
  <si>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</si>
  <si>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</si>
  <si>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</si>
  <si>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</si>
  <si>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</si>
  <si>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</si>
  <si>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</si>
  <si>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</si>
  <si>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</si>
  <si>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</si>
  <si>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</si>
  <si>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</si>
  <si>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</si>
  <si>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</si>
  <si>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</si>
  <si>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</si>
  <si>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</si>
  <si>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</si>
  <si>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</si>
  <si>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</si>
  <si>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</si>
  <si>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</si>
  <si>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</si>
  <si>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</si>
  <si>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</si>
  <si>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</si>
  <si>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</si>
  <si>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</si>
  <si>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</si>
  <si>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</si>
  <si>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</si>
  <si>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</si>
  <si>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</si>
  <si>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</si>
  <si>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</si>
  <si>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</si>
  <si>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</si>
  <si>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</si>
  <si>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</si>
  <si>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</si>
  <si>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</si>
  <si>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</si>
  <si>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</si>
  <si>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</si>
  <si>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</si>
  <si>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</si>
  <si>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</si>
  <si>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</si>
  <si>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</si>
  <si>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</si>
  <si>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</si>
  <si>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</si>
  <si>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</si>
  <si>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</si>
  <si>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</si>
  <si>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</si>
  <si>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</si>
  <si>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</si>
  <si>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</si>
  <si>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</si>
  <si>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</si>
  <si>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</si>
  <si>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</si>
  <si>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</si>
  <si>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</si>
  <si>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</si>
  <si>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</si>
  <si>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</si>
  <si>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</si>
  <si>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</si>
  <si>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</si>
  <si>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</si>
  <si>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</si>
  <si>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</si>
  <si>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</si>
  <si>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</si>
  <si>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</si>
  <si>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</si>
  <si>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</si>
  <si>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</si>
  <si>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</si>
  <si>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</si>
  <si>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</si>
  <si>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</si>
  <si>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</si>
  <si>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</si>
  <si>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</si>
  <si>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</si>
  <si>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</si>
  <si>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</si>
  <si>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</si>
  <si>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</si>
  <si>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</si>
  <si>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</si>
  <si>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</si>
  <si>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</si>
  <si>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</si>
  <si>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</si>
  <si>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</si>
  <si>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</si>
  <si>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</si>
  <si>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</si>
  <si>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</si>
  <si>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</si>
  <si>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</si>
  <si>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</si>
  <si>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</si>
  <si>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</si>
  <si>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</si>
  <si>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</si>
  <si>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</si>
  <si>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</si>
  <si>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</si>
  <si>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</si>
  <si>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</si>
  <si>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</si>
  <si>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</si>
  <si>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</si>
  <si>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</si>
  <si>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</si>
  <si>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</si>
  <si>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</si>
  <si>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</si>
  <si>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</si>
  <si>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</si>
  <si>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</si>
  <si>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</si>
  <si>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</si>
  <si>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</si>
  <si>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</si>
  <si>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</si>
  <si>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</si>
  <si>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</si>
  <si>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</si>
  <si>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</si>
  <si>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</si>
  <si>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</si>
  <si>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</si>
  <si>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</si>
  <si>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</si>
  <si>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</si>
  <si>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</si>
  <si>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</si>
  <si>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</si>
  <si>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</si>
  <si>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</si>
  <si>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</si>
  <si>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</si>
  <si>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</si>
  <si>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</si>
  <si>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</si>
  <si>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</si>
  <si>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</si>
  <si>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</si>
  <si>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</si>
  <si>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</si>
  <si>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</si>
  <si>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</si>
  <si>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</si>
  <si>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</si>
  <si>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</si>
  <si>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</si>
  <si>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</si>
  <si>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</si>
  <si>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</si>
  <si>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</si>
  <si>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</si>
  <si>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</si>
  <si>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</si>
  <si>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</si>
  <si>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</si>
  <si>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</si>
  <si>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</si>
  <si>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</si>
  <si>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</si>
  <si>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</si>
  <si>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</si>
  <si>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</si>
  <si>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</si>
  <si>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</si>
  <si>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</si>
  <si>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</si>
  <si>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</si>
  <si>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</si>
  <si>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</si>
  <si>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</si>
  <si>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</si>
  <si>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</si>
  <si>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</si>
  <si>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</si>
  <si>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</si>
  <si>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</si>
  <si>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</si>
  <si>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</si>
  <si>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</si>
  <si>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</si>
  <si>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</si>
  <si>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</si>
  <si>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</si>
  <si>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</si>
  <si>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</si>
  <si>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</si>
  <si>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</si>
  <si>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</si>
  <si>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</si>
  <si>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</si>
  <si>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</si>
  <si>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</si>
  <si>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</si>
  <si>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</si>
  <si>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</si>
  <si>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</si>
  <si>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</si>
  <si>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</si>
  <si>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</si>
  <si>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</si>
  <si>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</si>
  <si>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</si>
  <si>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</si>
  <si>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</si>
  <si>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</si>
  <si>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</si>
  <si>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</si>
  <si>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</si>
  <si>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</si>
  <si>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</si>
  <si>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</si>
  <si>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</si>
  <si>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</si>
  <si>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</si>
  <si>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</si>
  <si>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</si>
  <si>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</si>
  <si>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</si>
  <si>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</si>
  <si>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</si>
  <si>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</si>
  <si>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</si>
  <si>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</si>
  <si>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</si>
  <si>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</si>
  <si>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</si>
  <si>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</si>
  <si>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</si>
  <si>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</si>
  <si>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</si>
  <si>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</si>
  <si>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</si>
  <si>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</si>
  <si>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</si>
  <si>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</si>
  <si>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</si>
  <si>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</si>
  <si>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</si>
  <si>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</si>
  <si>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</si>
  <si>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</si>
  <si>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</si>
  <si>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</si>
  <si>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</si>
  <si>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</si>
  <si>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</si>
  <si>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</si>
  <si>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</si>
  <si>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</si>
  <si>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</si>
  <si>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</si>
  <si>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</si>
  <si>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</si>
  <si>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</si>
  <si>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</si>
  <si>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</si>
  <si>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</si>
  <si>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</si>
  <si>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</si>
  <si>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</si>
  <si>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</si>
  <si>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</si>
  <si>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</si>
  <si>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</si>
  <si>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</si>
  <si>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</si>
  <si>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</si>
  <si>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</si>
  <si>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</si>
  <si>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</si>
  <si>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</si>
  <si>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</si>
  <si>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</si>
  <si>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</si>
  <si>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</si>
  <si>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</si>
  <si>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</si>
  <si>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</si>
  <si>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</si>
  <si>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</si>
  <si>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</si>
  <si>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</si>
  <si>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</si>
  <si>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</si>
  <si>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</si>
  <si>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</si>
  <si>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</si>
  <si>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</si>
  <si>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</si>
  <si>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</si>
  <si>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</si>
  <si>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</si>
  <si>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</si>
  <si>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</si>
  <si>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</si>
  <si>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</si>
  <si>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</si>
  <si>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</si>
  <si>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</si>
  <si>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</si>
  <si>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</si>
  <si>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</si>
  <si>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</si>
  <si>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</si>
  <si>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</si>
  <si>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</si>
  <si>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</si>
  <si>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</si>
  <si>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</si>
  <si>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</si>
  <si>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</si>
  <si>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</si>
  <si>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 "Привокзальная"</t>
  </si>
  <si>
    <t>Ю. Д. Шкляров</t>
  </si>
  <si>
    <t>Ремонт и обслуживание кол.приборов учёта тепловой энергии</t>
  </si>
  <si>
    <t>Мехуборка (асфальт) в зимний период</t>
  </si>
  <si>
    <t>31.03.2019 г.</t>
  </si>
  <si>
    <t>01.01.2018 г.</t>
  </si>
  <si>
    <t>31.12.2018 г.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</si>
  <si>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</si>
  <si>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</si>
  <si>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</si>
  <si>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                                                              по дому №49 ул. Интернациональная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</si>
</sst>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49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2276.9299999999998</v>
          </cell>
        </row>
        <row r="24">
          <cell r="D24">
            <v>6839.7712880000399</v>
          </cell>
        </row>
        <row r="25">
          <cell r="D25">
            <v>15423.46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O4">
            <v>619.5</v>
          </cell>
        </row>
        <row r="10">
          <cell r="GO10">
            <v>6.7283999999999997E-2</v>
          </cell>
        </row>
        <row r="12">
          <cell r="GO12">
            <v>0.186191</v>
          </cell>
        </row>
        <row r="20">
          <cell r="GO20">
            <v>0.174567</v>
          </cell>
        </row>
        <row r="23">
          <cell r="GO23">
            <v>4.9170000000000004E-3</v>
          </cell>
        </row>
        <row r="24">
          <cell r="GO24">
            <v>4.2173000000000002E-2</v>
          </cell>
        </row>
        <row r="39">
          <cell r="GO39">
            <v>0.40661799999999998</v>
          </cell>
        </row>
        <row r="43">
          <cell r="GO43">
            <v>0.17285300000000001</v>
          </cell>
        </row>
        <row r="123">
          <cell r="GO123">
            <v>35295.583806000002</v>
          </cell>
        </row>
        <row r="124">
          <cell r="GO124">
            <v>48236.668703999982</v>
          </cell>
        </row>
        <row r="125">
          <cell r="GO125">
            <v>9109.6236000000008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32">
          <cell r="I32">
            <v>0</v>
          </cell>
          <cell r="M32">
            <v>5819.8</v>
          </cell>
          <cell r="P32">
            <v>5372.64</v>
          </cell>
          <cell r="U32">
            <v>6095.88</v>
          </cell>
          <cell r="V32">
            <v>3303.78</v>
          </cell>
          <cell r="W32">
            <v>224.57</v>
          </cell>
          <cell r="Z32">
            <v>6509.16</v>
          </cell>
          <cell r="AA32">
            <v>1</v>
          </cell>
          <cell r="AB32">
            <v>1</v>
          </cell>
          <cell r="AD32">
            <v>-17525.080000000002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34">
          <cell r="D134">
            <v>3015.962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128">
          <cell r="B128">
            <v>174.84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6">
          <cell r="GW1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68">
          <cell r="MY68">
            <v>479.49300000000005</v>
          </cell>
        </row>
      </sheetData>
      <sheetData sheetId="1">
        <row r="62">
          <cell r="AQ62">
            <v>147.75074999999998</v>
          </cell>
        </row>
      </sheetData>
      <sheetData sheetId="2">
        <row r="68">
          <cell r="JU68">
            <v>114.4836</v>
          </cell>
        </row>
      </sheetData>
      <sheetData sheetId="3">
        <row r="62">
          <cell r="LM62">
            <v>0</v>
          </cell>
        </row>
      </sheetData>
      <sheetData sheetId="4">
        <row r="62">
          <cell r="X62">
            <v>0</v>
          </cell>
        </row>
      </sheetData>
      <sheetData sheetId="5">
        <row r="62">
          <cell r="BB62">
            <v>76.508250000000004</v>
          </cell>
        </row>
      </sheetData>
      <sheetData sheetId="6">
        <row r="62">
          <cell r="UY62">
            <v>315.75030000000004</v>
          </cell>
        </row>
      </sheetData>
      <sheetData sheetId="7"/>
      <sheetData sheetId="8">
        <row r="62">
          <cell r="M62">
            <v>0</v>
          </cell>
        </row>
      </sheetData>
      <sheetData sheetId="9">
        <row r="62">
          <cell r="M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tabSelected="1" view="pageBreakPreview" zoomScale="80" zoomScaleNormal="80" zoomScaleSheetLayoutView="80" workbookViewId="0">
      <selection activeCell="A8" sqref="A8:D8"/>
    </sheetView>
  </sheetViews>
  <sheetFormatPr defaultRowHeight="15.75" x14ac:dyDescent="0.25"/>
  <cols>
    <col min="1" max="1" width="9.140625" style="1"/>
    <col min="2" max="2" width="62.42578125" style="2" customWidth="1"/>
    <col min="3" max="3" width="30.425781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8" width="9.140625" style="2" hidden="1" customWidth="1"/>
    <col min="9" max="14" width="9.140625" style="2" customWidth="1"/>
    <col min="15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4" t="s">
        <v>384</v>
      </c>
      <c r="B2" s="44"/>
      <c r="C2" s="44"/>
      <c r="D2" s="44"/>
      <c r="E2" s="2">
        <v>619.5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378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379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380</v>
      </c>
    </row>
    <row r="8" spans="1:22" ht="42.75" customHeight="1" x14ac:dyDescent="0.25">
      <c r="A8" s="45" t="s">
        <v>12</v>
      </c>
      <c r="B8" s="45"/>
      <c r="C8" s="45"/>
      <c r="D8" s="45"/>
    </row>
    <row r="9" spans="1:22" x14ac:dyDescent="0.25">
      <c r="A9" s="6" t="s">
        <v>13</v>
      </c>
      <c r="B9" s="7" t="s">
        <v>14</v>
      </c>
      <c r="C9" s="7" t="s">
        <v>15</v>
      </c>
      <c r="D9" s="7">
        <f>[1]Лист1!$D$23</f>
        <v>2276.9299999999998</v>
      </c>
      <c r="E9" s="2" t="s">
        <v>381</v>
      </c>
    </row>
    <row r="10" spans="1:22" x14ac:dyDescent="0.25">
      <c r="A10" s="6" t="s">
        <v>16</v>
      </c>
      <c r="B10" s="7" t="s">
        <v>17</v>
      </c>
      <c r="C10" s="7" t="s">
        <v>15</v>
      </c>
      <c r="D10" s="39">
        <f>[1]Лист1!$D$24</f>
        <v>6839.7712880000399</v>
      </c>
      <c r="E10" s="2" t="s">
        <v>381</v>
      </c>
      <c r="F10" s="33"/>
    </row>
    <row r="11" spans="1:22" x14ac:dyDescent="0.25">
      <c r="A11" s="6" t="s">
        <v>18</v>
      </c>
      <c r="B11" s="7" t="s">
        <v>19</v>
      </c>
      <c r="C11" s="7" t="s">
        <v>15</v>
      </c>
      <c r="D11" s="40">
        <f>[1]Лист1!$D$25</f>
        <v>15423.46</v>
      </c>
      <c r="E11" s="2" t="s">
        <v>381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0">
        <f>D13+D14+D15</f>
        <v>92641.876109999997</v>
      </c>
      <c r="E12" s="2" t="s">
        <v>382</v>
      </c>
    </row>
    <row r="13" spans="1:22" x14ac:dyDescent="0.25">
      <c r="A13" s="6" t="s">
        <v>22</v>
      </c>
      <c r="B13" s="9" t="s">
        <v>23</v>
      </c>
      <c r="C13" s="7" t="s">
        <v>15</v>
      </c>
      <c r="D13" s="40">
        <f>'[2]гук(2016)'!$GO$124</f>
        <v>48236.668703999982</v>
      </c>
      <c r="E13" s="2" t="s">
        <v>382</v>
      </c>
    </row>
    <row r="14" spans="1:22" x14ac:dyDescent="0.25">
      <c r="A14" s="6" t="s">
        <v>24</v>
      </c>
      <c r="B14" s="9" t="s">
        <v>25</v>
      </c>
      <c r="C14" s="7" t="s">
        <v>15</v>
      </c>
      <c r="D14" s="40">
        <f>'[2]гук(2016)'!$GO$123</f>
        <v>35295.583806000002</v>
      </c>
      <c r="E14" s="2" t="s">
        <v>382</v>
      </c>
    </row>
    <row r="15" spans="1:22" x14ac:dyDescent="0.25">
      <c r="A15" s="6" t="s">
        <v>26</v>
      </c>
      <c r="B15" s="9" t="s">
        <v>27</v>
      </c>
      <c r="C15" s="7" t="s">
        <v>15</v>
      </c>
      <c r="D15" s="40">
        <f>'[2]гук(2016)'!$GO$125</f>
        <v>9109.6236000000008</v>
      </c>
      <c r="E15" s="2" t="s">
        <v>382</v>
      </c>
    </row>
    <row r="16" spans="1:22" x14ac:dyDescent="0.25">
      <c r="A16" s="9" t="s">
        <v>28</v>
      </c>
      <c r="B16" s="9" t="s">
        <v>29</v>
      </c>
      <c r="C16" s="9" t="s">
        <v>15</v>
      </c>
      <c r="D16" s="41">
        <f>D17</f>
        <v>69296.996109999993</v>
      </c>
      <c r="E16" s="2" t="s">
        <v>381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41">
        <f>D12-D25+D254+D270</f>
        <v>69296.996109999993</v>
      </c>
      <c r="E17" s="2" t="s">
        <v>381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9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9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9">
        <v>0</v>
      </c>
      <c r="E20" s="2" t="s">
        <v>381</v>
      </c>
    </row>
    <row r="21" spans="1:22" x14ac:dyDescent="0.25">
      <c r="A21" s="9" t="s">
        <v>38</v>
      </c>
      <c r="B21" s="9" t="s">
        <v>39</v>
      </c>
      <c r="C21" s="9" t="s">
        <v>15</v>
      </c>
      <c r="D21" s="9">
        <v>0</v>
      </c>
      <c r="E21" s="2" t="s">
        <v>381</v>
      </c>
    </row>
    <row r="22" spans="1:22" x14ac:dyDescent="0.25">
      <c r="A22" s="9" t="s">
        <v>40</v>
      </c>
      <c r="B22" s="9" t="s">
        <v>41</v>
      </c>
      <c r="C22" s="9" t="s">
        <v>15</v>
      </c>
      <c r="D22" s="41">
        <f>D16+D10+D9</f>
        <v>78413.697398000018</v>
      </c>
      <c r="E22" s="2" t="s">
        <v>381</v>
      </c>
    </row>
    <row r="23" spans="1:22" x14ac:dyDescent="0.25">
      <c r="A23" s="9" t="s">
        <v>42</v>
      </c>
      <c r="B23" s="9" t="s">
        <v>43</v>
      </c>
      <c r="C23" s="9" t="s">
        <v>15</v>
      </c>
      <c r="D23" s="41">
        <f>'[3]2018 непоср.'!$I$32</f>
        <v>0</v>
      </c>
      <c r="E23" s="2" t="s">
        <v>381</v>
      </c>
    </row>
    <row r="24" spans="1:22" x14ac:dyDescent="0.25">
      <c r="A24" s="9" t="s">
        <v>44</v>
      </c>
      <c r="B24" s="9" t="s">
        <v>45</v>
      </c>
      <c r="C24" s="9" t="s">
        <v>15</v>
      </c>
      <c r="D24" s="41">
        <f>D22-D249</f>
        <v>5502.1928340000159</v>
      </c>
      <c r="E24" s="2" t="s">
        <v>381</v>
      </c>
    </row>
    <row r="25" spans="1:22" x14ac:dyDescent="0.25">
      <c r="A25" s="9" t="s">
        <v>46</v>
      </c>
      <c r="B25" s="9" t="s">
        <v>47</v>
      </c>
      <c r="C25" s="9" t="s">
        <v>15</v>
      </c>
      <c r="D25" s="41">
        <f>'[3]2018 непоср.'!$M$32</f>
        <v>5819.8</v>
      </c>
      <c r="E25" s="2" t="s">
        <v>381</v>
      </c>
    </row>
    <row r="26" spans="1:22" s="10" customFormat="1" ht="35.25" customHeight="1" x14ac:dyDescent="0.25">
      <c r="A26" s="46" t="s">
        <v>48</v>
      </c>
      <c r="B26" s="46"/>
      <c r="C26" s="46"/>
      <c r="D26" s="4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17">
        <f>E28</f>
        <v>6095.88</v>
      </c>
      <c r="E28" s="37">
        <f>'[3]2018 непоср.'!$U$32</f>
        <v>6095.88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381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2">
        <f>E28/E2</f>
        <v>9.84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5" t="s">
        <v>64</v>
      </c>
      <c r="B33" s="19" t="s">
        <v>50</v>
      </c>
      <c r="C33" s="19" t="s">
        <v>7</v>
      </c>
      <c r="D33" s="19" t="s">
        <v>65</v>
      </c>
      <c r="E33" s="36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3">
        <f>E35+E39+E43+E47+E51+E55</f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6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6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6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3">
        <f>E43/E2</f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6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1" customFormat="1" ht="24.75" customHeight="1" x14ac:dyDescent="0.25">
      <c r="A59" s="35" t="s">
        <v>103</v>
      </c>
      <c r="B59" s="19" t="s">
        <v>50</v>
      </c>
      <c r="C59" s="19" t="s">
        <v>7</v>
      </c>
      <c r="D59" s="19" t="s">
        <v>104</v>
      </c>
      <c r="E59" s="36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8">
        <f>E60</f>
        <v>5372.64</v>
      </c>
      <c r="E60" s="38">
        <f>'[3]2018 непоср.'!$P$32</f>
        <v>5372.64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8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6" t="s">
        <v>381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8.672542372881356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1" customFormat="1" x14ac:dyDescent="0.25">
      <c r="A65" s="35" t="s">
        <v>113</v>
      </c>
      <c r="B65" s="19" t="s">
        <v>50</v>
      </c>
      <c r="C65" s="19" t="s">
        <v>7</v>
      </c>
      <c r="D65" s="19" t="s">
        <v>114</v>
      </c>
      <c r="E65" s="3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8">
        <f>E66</f>
        <v>9109.6200000000008</v>
      </c>
      <c r="E66" s="36">
        <v>9109.6200000000008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6" t="s">
        <v>381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14.704794188861987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1" customFormat="1" ht="31.5" x14ac:dyDescent="0.25">
      <c r="A71" s="35" t="s">
        <v>121</v>
      </c>
      <c r="B71" s="19" t="s">
        <v>50</v>
      </c>
      <c r="C71" s="19" t="s">
        <v>7</v>
      </c>
      <c r="D71" s="19" t="s">
        <v>122</v>
      </c>
      <c r="E71" s="36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23">
        <f>E73</f>
        <v>3015.962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4">
        <f>[4]Лист1!$D$134</f>
        <v>3015.962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4.868380952380952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1" customFormat="1" ht="31.5" x14ac:dyDescent="0.25">
      <c r="A77" s="35" t="s">
        <v>128</v>
      </c>
      <c r="B77" s="19" t="s">
        <v>50</v>
      </c>
      <c r="C77" s="19" t="s">
        <v>7</v>
      </c>
      <c r="D77" s="19" t="s">
        <v>129</v>
      </c>
      <c r="E77" s="38">
        <f>[5]дымивент!$B$128</f>
        <v>174.84</v>
      </c>
      <c r="F77" s="20">
        <v>11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174.84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383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0" customFormat="1" x14ac:dyDescent="0.25">
      <c r="A82" s="22" t="s">
        <v>135</v>
      </c>
      <c r="B82" s="8" t="s">
        <v>63</v>
      </c>
      <c r="C82" s="8" t="s">
        <v>15</v>
      </c>
      <c r="D82" s="24">
        <f>E77/F77</f>
        <v>15.894545454545455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1" customFormat="1" x14ac:dyDescent="0.25">
      <c r="A83" s="35" t="s">
        <v>136</v>
      </c>
      <c r="B83" s="19" t="s">
        <v>50</v>
      </c>
      <c r="C83" s="19" t="s">
        <v>7</v>
      </c>
      <c r="D83" s="19" t="s">
        <v>137</v>
      </c>
      <c r="E83" s="36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138</v>
      </c>
      <c r="B84" s="8" t="s">
        <v>53</v>
      </c>
      <c r="C84" s="8" t="s">
        <v>15</v>
      </c>
      <c r="D84" s="8">
        <f>E85+E89</f>
        <v>9812.94</v>
      </c>
      <c r="E84" s="36"/>
      <c r="F84" s="20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0" customFormat="1" ht="31.5" x14ac:dyDescent="0.25">
      <c r="A85" s="22" t="s">
        <v>139</v>
      </c>
      <c r="B85" s="8" t="s">
        <v>55</v>
      </c>
      <c r="C85" s="8" t="s">
        <v>7</v>
      </c>
      <c r="D85" s="8" t="s">
        <v>140</v>
      </c>
      <c r="E85" s="36">
        <f>'[3]2018 непоср.'!$V$32</f>
        <v>3303.78</v>
      </c>
      <c r="F85" s="20" t="s">
        <v>381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0" customFormat="1" x14ac:dyDescent="0.25">
      <c r="A86" s="22" t="s">
        <v>141</v>
      </c>
      <c r="B86" s="8" t="s">
        <v>58</v>
      </c>
      <c r="C86" s="8" t="s">
        <v>7</v>
      </c>
      <c r="D86" s="8" t="s">
        <v>142</v>
      </c>
      <c r="E86" s="36"/>
      <c r="F86" s="20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0" customFormat="1" x14ac:dyDescent="0.25">
      <c r="A87" s="22" t="s">
        <v>143</v>
      </c>
      <c r="B87" s="8" t="s">
        <v>3</v>
      </c>
      <c r="C87" s="8" t="s">
        <v>7</v>
      </c>
      <c r="D87" s="8" t="s">
        <v>61</v>
      </c>
      <c r="E87" s="36"/>
      <c r="F87" s="20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0" customFormat="1" x14ac:dyDescent="0.25">
      <c r="A88" s="22" t="s">
        <v>144</v>
      </c>
      <c r="B88" s="8" t="s">
        <v>63</v>
      </c>
      <c r="C88" s="8" t="s">
        <v>15</v>
      </c>
      <c r="D88" s="24">
        <f>E85/E2</f>
        <v>5.3329782082324462</v>
      </c>
      <c r="E88" s="36"/>
      <c r="F88" s="20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0" customFormat="1" ht="31.5" x14ac:dyDescent="0.25">
      <c r="A89" s="22" t="s">
        <v>145</v>
      </c>
      <c r="B89" s="8" t="s">
        <v>55</v>
      </c>
      <c r="C89" s="8" t="s">
        <v>7</v>
      </c>
      <c r="D89" s="8" t="s">
        <v>146</v>
      </c>
      <c r="E89" s="38">
        <f>'[3]2018 непоср.'!$Z$32</f>
        <v>6509.16</v>
      </c>
      <c r="F89" s="20" t="s">
        <v>381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0" customFormat="1" x14ac:dyDescent="0.25">
      <c r="A90" s="22" t="s">
        <v>147</v>
      </c>
      <c r="B90" s="8" t="s">
        <v>58</v>
      </c>
      <c r="C90" s="8" t="s">
        <v>7</v>
      </c>
      <c r="D90" s="8" t="s">
        <v>109</v>
      </c>
      <c r="E90" s="36"/>
      <c r="F90" s="20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0" customFormat="1" x14ac:dyDescent="0.25">
      <c r="A91" s="22" t="s">
        <v>148</v>
      </c>
      <c r="B91" s="8" t="s">
        <v>3</v>
      </c>
      <c r="C91" s="8" t="s">
        <v>7</v>
      </c>
      <c r="D91" s="8" t="s">
        <v>61</v>
      </c>
      <c r="E91" s="36"/>
      <c r="F91" s="20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0" customFormat="1" x14ac:dyDescent="0.25">
      <c r="A92" s="22" t="s">
        <v>149</v>
      </c>
      <c r="B92" s="8" t="s">
        <v>63</v>
      </c>
      <c r="C92" s="8" t="s">
        <v>15</v>
      </c>
      <c r="D92" s="24">
        <f>E89/E2</f>
        <v>10.507118644067797</v>
      </c>
      <c r="E92" s="36"/>
      <c r="F92" s="20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21" customFormat="1" ht="47.25" x14ac:dyDescent="0.25">
      <c r="A93" s="35" t="s">
        <v>150</v>
      </c>
      <c r="B93" s="19" t="s">
        <v>50</v>
      </c>
      <c r="C93" s="19" t="s">
        <v>7</v>
      </c>
      <c r="D93" s="19" t="s">
        <v>151</v>
      </c>
      <c r="E93" s="36"/>
      <c r="F93" s="8" t="s">
        <v>152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153</v>
      </c>
      <c r="B94" s="8" t="s">
        <v>53</v>
      </c>
      <c r="C94" s="8" t="s">
        <v>15</v>
      </c>
      <c r="D94" s="8">
        <f>E95+E99</f>
        <v>0</v>
      </c>
      <c r="E94" s="36"/>
      <c r="F94" s="8">
        <v>0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0" customFormat="1" ht="31.5" x14ac:dyDescent="0.25">
      <c r="A95" s="22" t="s">
        <v>154</v>
      </c>
      <c r="B95" s="8" t="s">
        <v>55</v>
      </c>
      <c r="C95" s="8" t="s">
        <v>7</v>
      </c>
      <c r="D95" s="8" t="s">
        <v>155</v>
      </c>
      <c r="E95" s="36">
        <v>0</v>
      </c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0" customFormat="1" x14ac:dyDescent="0.25">
      <c r="A96" s="22" t="s">
        <v>156</v>
      </c>
      <c r="B96" s="8" t="s">
        <v>58</v>
      </c>
      <c r="C96" s="8" t="s">
        <v>7</v>
      </c>
      <c r="D96" s="8" t="s">
        <v>112</v>
      </c>
      <c r="E96" s="36"/>
      <c r="F96" s="48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0" customFormat="1" x14ac:dyDescent="0.25">
      <c r="A97" s="22" t="s">
        <v>157</v>
      </c>
      <c r="B97" s="8" t="s">
        <v>3</v>
      </c>
      <c r="C97" s="8" t="s">
        <v>7</v>
      </c>
      <c r="D97" s="8" t="s">
        <v>158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0" customFormat="1" ht="31.5" x14ac:dyDescent="0.25">
      <c r="A98" s="22" t="s">
        <v>159</v>
      </c>
      <c r="B98" s="8" t="s">
        <v>63</v>
      </c>
      <c r="C98" s="8" t="s">
        <v>15</v>
      </c>
      <c r="D98" s="24">
        <v>0</v>
      </c>
      <c r="E98" s="36"/>
      <c r="F98" s="8" t="s">
        <v>152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0" customFormat="1" ht="31.5" x14ac:dyDescent="0.25">
      <c r="A99" s="22" t="s">
        <v>160</v>
      </c>
      <c r="B99" s="8" t="s">
        <v>55</v>
      </c>
      <c r="C99" s="8" t="s">
        <v>7</v>
      </c>
      <c r="D99" s="8" t="s">
        <v>161</v>
      </c>
      <c r="E99" s="38">
        <f>'[6]Выполненные работы 2018 г.'!$GW$116</f>
        <v>0</v>
      </c>
      <c r="F99" s="8">
        <f>F94</f>
        <v>0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0" customFormat="1" x14ac:dyDescent="0.25">
      <c r="A100" s="22" t="s">
        <v>162</v>
      </c>
      <c r="B100" s="8" t="s">
        <v>58</v>
      </c>
      <c r="C100" s="8" t="s">
        <v>7</v>
      </c>
      <c r="D100" s="8" t="s">
        <v>163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0" customFormat="1" x14ac:dyDescent="0.25">
      <c r="A101" s="22" t="s">
        <v>164</v>
      </c>
      <c r="B101" s="8" t="s">
        <v>3</v>
      </c>
      <c r="C101" s="8" t="s">
        <v>7</v>
      </c>
      <c r="D101" s="8" t="s">
        <v>158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0" customFormat="1" x14ac:dyDescent="0.25">
      <c r="A102" s="22" t="s">
        <v>165</v>
      </c>
      <c r="B102" s="8" t="s">
        <v>63</v>
      </c>
      <c r="C102" s="8" t="s">
        <v>15</v>
      </c>
      <c r="D102" s="24">
        <f>0</f>
        <v>0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21" customFormat="1" ht="63" x14ac:dyDescent="0.25">
      <c r="A103" s="35" t="s">
        <v>166</v>
      </c>
      <c r="B103" s="19" t="s">
        <v>50</v>
      </c>
      <c r="C103" s="19" t="s">
        <v>7</v>
      </c>
      <c r="D103" s="19" t="s">
        <v>167</v>
      </c>
      <c r="E103" s="36"/>
      <c r="F103" s="3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168</v>
      </c>
      <c r="B104" s="8" t="s">
        <v>53</v>
      </c>
      <c r="C104" s="8" t="s">
        <v>15</v>
      </c>
      <c r="D104" s="23">
        <f>E105+F109+E113+E117+E121+E125+E129+E133+E137+E141+E145+E149+E157+F153</f>
        <v>12073.03515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0" customFormat="1" ht="31.5" x14ac:dyDescent="0.25">
      <c r="A105" s="22" t="s">
        <v>169</v>
      </c>
      <c r="B105" s="8" t="s">
        <v>55</v>
      </c>
      <c r="C105" s="8" t="s">
        <v>7</v>
      </c>
      <c r="D105" s="8" t="s">
        <v>170</v>
      </c>
      <c r="E105" s="34">
        <f>'[7]Уборка ступеней и площадок '!$LM$62</f>
        <v>0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0" customFormat="1" x14ac:dyDescent="0.25">
      <c r="A106" s="22" t="s">
        <v>171</v>
      </c>
      <c r="B106" s="8" t="s">
        <v>58</v>
      </c>
      <c r="C106" s="8" t="s">
        <v>7</v>
      </c>
      <c r="D106" s="8" t="s">
        <v>142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0" customFormat="1" x14ac:dyDescent="0.25">
      <c r="A107" s="22" t="s">
        <v>172</v>
      </c>
      <c r="B107" s="8" t="s">
        <v>3</v>
      </c>
      <c r="C107" s="8" t="s">
        <v>7</v>
      </c>
      <c r="D107" s="8" t="s">
        <v>61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0" customFormat="1" x14ac:dyDescent="0.25">
      <c r="A108" s="22" t="s">
        <v>173</v>
      </c>
      <c r="B108" s="8" t="s">
        <v>63</v>
      </c>
      <c r="C108" s="8" t="s">
        <v>15</v>
      </c>
      <c r="D108" s="24">
        <f>E105/E2</f>
        <v>0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0" customFormat="1" ht="31.5" x14ac:dyDescent="0.25">
      <c r="A109" s="22" t="s">
        <v>174</v>
      </c>
      <c r="B109" s="8" t="s">
        <v>55</v>
      </c>
      <c r="C109" s="8" t="s">
        <v>7</v>
      </c>
      <c r="D109" s="8" t="s">
        <v>175</v>
      </c>
      <c r="E109" s="38">
        <f>'[7]Сдвигание свежевыпавш.снега'!$AQ$62</f>
        <v>147.75074999999998</v>
      </c>
      <c r="F109" s="36">
        <v>7582.0060000000003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0" customFormat="1" x14ac:dyDescent="0.25">
      <c r="A110" s="22" t="s">
        <v>176</v>
      </c>
      <c r="B110" s="8" t="s">
        <v>58</v>
      </c>
      <c r="C110" s="8" t="s">
        <v>7</v>
      </c>
      <c r="D110" s="8" t="s">
        <v>177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0" customFormat="1" x14ac:dyDescent="0.25">
      <c r="A111" s="22" t="s">
        <v>178</v>
      </c>
      <c r="B111" s="8" t="s">
        <v>3</v>
      </c>
      <c r="C111" s="8" t="s">
        <v>7</v>
      </c>
      <c r="D111" s="8" t="s">
        <v>61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0" customFormat="1" x14ac:dyDescent="0.25">
      <c r="A112" s="22" t="s">
        <v>179</v>
      </c>
      <c r="B112" s="8" t="s">
        <v>63</v>
      </c>
      <c r="C112" s="8" t="s">
        <v>15</v>
      </c>
      <c r="D112" s="24">
        <f>E109/E2</f>
        <v>0.23849999999999996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0" customFormat="1" ht="31.5" x14ac:dyDescent="0.25">
      <c r="A113" s="22" t="s">
        <v>180</v>
      </c>
      <c r="B113" s="8" t="s">
        <v>55</v>
      </c>
      <c r="C113" s="8" t="s">
        <v>7</v>
      </c>
      <c r="D113" s="8" t="s">
        <v>181</v>
      </c>
      <c r="E113" s="38">
        <f>'[7]Уборка контейнерных площадок'!$UY$62</f>
        <v>315.75030000000004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0" customFormat="1" x14ac:dyDescent="0.25">
      <c r="A114" s="22" t="s">
        <v>182</v>
      </c>
      <c r="B114" s="8" t="s">
        <v>58</v>
      </c>
      <c r="C114" s="8" t="s">
        <v>7</v>
      </c>
      <c r="D114" s="8" t="s">
        <v>183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0" customFormat="1" x14ac:dyDescent="0.25">
      <c r="A115" s="22" t="s">
        <v>184</v>
      </c>
      <c r="B115" s="8" t="s">
        <v>3</v>
      </c>
      <c r="C115" s="8" t="s">
        <v>7</v>
      </c>
      <c r="D115" s="8" t="s">
        <v>61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0" customFormat="1" x14ac:dyDescent="0.25">
      <c r="A116" s="22" t="s">
        <v>185</v>
      </c>
      <c r="B116" s="8" t="s">
        <v>63</v>
      </c>
      <c r="C116" s="8" t="s">
        <v>15</v>
      </c>
      <c r="D116" s="24">
        <f>E113/E2</f>
        <v>0.5096857142857143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0" customFormat="1" ht="31.5" x14ac:dyDescent="0.25">
      <c r="A117" s="22" t="s">
        <v>186</v>
      </c>
      <c r="B117" s="8" t="s">
        <v>55</v>
      </c>
      <c r="C117" s="8" t="s">
        <v>7</v>
      </c>
      <c r="D117" s="8" t="s">
        <v>187</v>
      </c>
      <c r="E117" s="34">
        <f>'[7]Уборка грунта'!$JU$68</f>
        <v>114.4836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0" customFormat="1" x14ac:dyDescent="0.25">
      <c r="A118" s="22" t="s">
        <v>188</v>
      </c>
      <c r="B118" s="8" t="s">
        <v>58</v>
      </c>
      <c r="C118" s="8" t="s">
        <v>7</v>
      </c>
      <c r="D118" s="8" t="s">
        <v>83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0" customFormat="1" x14ac:dyDescent="0.25">
      <c r="A119" s="22" t="s">
        <v>189</v>
      </c>
      <c r="B119" s="8" t="s">
        <v>3</v>
      </c>
      <c r="C119" s="8" t="s">
        <v>7</v>
      </c>
      <c r="D119" s="8" t="s">
        <v>61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0" customFormat="1" x14ac:dyDescent="0.25">
      <c r="A120" s="22" t="s">
        <v>190</v>
      </c>
      <c r="B120" s="8" t="s">
        <v>63</v>
      </c>
      <c r="C120" s="8" t="s">
        <v>15</v>
      </c>
      <c r="D120" s="24">
        <f>E117/E2</f>
        <v>0.18479999999999999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0" customFormat="1" ht="47.25" x14ac:dyDescent="0.25">
      <c r="A121" s="22" t="s">
        <v>191</v>
      </c>
      <c r="B121" s="8" t="s">
        <v>55</v>
      </c>
      <c r="C121" s="8" t="s">
        <v>7</v>
      </c>
      <c r="D121" s="8" t="s">
        <v>192</v>
      </c>
      <c r="E121" s="34">
        <f>'[7]Убор.двор.тер. очис нанос снег '!$MY$68</f>
        <v>479.49300000000005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0" customFormat="1" x14ac:dyDescent="0.25">
      <c r="A122" s="22" t="s">
        <v>193</v>
      </c>
      <c r="B122" s="8" t="s">
        <v>58</v>
      </c>
      <c r="C122" s="8" t="s">
        <v>7</v>
      </c>
      <c r="D122" s="8" t="s">
        <v>194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0" customFormat="1" x14ac:dyDescent="0.25">
      <c r="A123" s="22" t="s">
        <v>195</v>
      </c>
      <c r="B123" s="8" t="s">
        <v>3</v>
      </c>
      <c r="C123" s="8" t="s">
        <v>7</v>
      </c>
      <c r="D123" s="8" t="s">
        <v>61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0" customFormat="1" x14ac:dyDescent="0.25">
      <c r="A124" s="22" t="s">
        <v>196</v>
      </c>
      <c r="B124" s="8" t="s">
        <v>63</v>
      </c>
      <c r="C124" s="8" t="s">
        <v>15</v>
      </c>
      <c r="D124" s="24">
        <f>E121/E2</f>
        <v>0.77400000000000013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0" customFormat="1" ht="31.5" x14ac:dyDescent="0.25">
      <c r="A125" s="22" t="s">
        <v>197</v>
      </c>
      <c r="B125" s="8" t="s">
        <v>55</v>
      </c>
      <c r="C125" s="8" t="s">
        <v>7</v>
      </c>
      <c r="D125" s="8" t="s">
        <v>198</v>
      </c>
      <c r="E125" s="36">
        <f>'[7]сбор и вывоз листвы'!$M$62</f>
        <v>0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0" customFormat="1" x14ac:dyDescent="0.25">
      <c r="A126" s="22" t="s">
        <v>199</v>
      </c>
      <c r="B126" s="8" t="s">
        <v>58</v>
      </c>
      <c r="C126" s="8" t="s">
        <v>7</v>
      </c>
      <c r="D126" s="8" t="s">
        <v>77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0" customFormat="1" x14ac:dyDescent="0.25">
      <c r="A127" s="22" t="s">
        <v>200</v>
      </c>
      <c r="B127" s="8" t="s">
        <v>3</v>
      </c>
      <c r="C127" s="8" t="s">
        <v>7</v>
      </c>
      <c r="D127" s="8" t="s">
        <v>61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0" customFormat="1" x14ac:dyDescent="0.25">
      <c r="A128" s="22" t="s">
        <v>201</v>
      </c>
      <c r="B128" s="8" t="s">
        <v>63</v>
      </c>
      <c r="C128" s="8" t="s">
        <v>15</v>
      </c>
      <c r="D128" s="24">
        <f>E125/E2</f>
        <v>0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0" customFormat="1" ht="31.5" x14ac:dyDescent="0.25">
      <c r="A129" s="22" t="s">
        <v>202</v>
      </c>
      <c r="B129" s="8" t="s">
        <v>55</v>
      </c>
      <c r="C129" s="8" t="s">
        <v>7</v>
      </c>
      <c r="D129" s="8" t="s">
        <v>203</v>
      </c>
      <c r="E129" s="38">
        <f>'[7]Посыпка пескосоляной смесью'!$BB$62</f>
        <v>76.508250000000004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0" customFormat="1" x14ac:dyDescent="0.25">
      <c r="A130" s="22" t="s">
        <v>204</v>
      </c>
      <c r="B130" s="8" t="s">
        <v>58</v>
      </c>
      <c r="C130" s="8" t="s">
        <v>7</v>
      </c>
      <c r="D130" s="8" t="s">
        <v>112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0" customFormat="1" x14ac:dyDescent="0.25">
      <c r="A131" s="22" t="s">
        <v>205</v>
      </c>
      <c r="B131" s="8" t="s">
        <v>3</v>
      </c>
      <c r="C131" s="8" t="s">
        <v>7</v>
      </c>
      <c r="D131" s="8" t="s">
        <v>61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0" customFormat="1" x14ac:dyDescent="0.25">
      <c r="A132" s="22" t="s">
        <v>206</v>
      </c>
      <c r="B132" s="8" t="s">
        <v>63</v>
      </c>
      <c r="C132" s="8" t="s">
        <v>15</v>
      </c>
      <c r="D132" s="24">
        <f>E129/E2</f>
        <v>0.12350000000000001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0" customFormat="1" ht="31.5" x14ac:dyDescent="0.25">
      <c r="A133" s="22" t="s">
        <v>207</v>
      </c>
      <c r="B133" s="8" t="s">
        <v>55</v>
      </c>
      <c r="C133" s="8" t="s">
        <v>7</v>
      </c>
      <c r="D133" s="8" t="s">
        <v>208</v>
      </c>
      <c r="E133" s="38">
        <f>'[7]Ликвид налед'!$X$62</f>
        <v>0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0" customFormat="1" x14ac:dyDescent="0.25">
      <c r="A134" s="22" t="s">
        <v>209</v>
      </c>
      <c r="B134" s="8" t="s">
        <v>58</v>
      </c>
      <c r="C134" s="8" t="s">
        <v>7</v>
      </c>
      <c r="D134" s="8" t="s">
        <v>83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0" customFormat="1" x14ac:dyDescent="0.25">
      <c r="A135" s="22" t="s">
        <v>210</v>
      </c>
      <c r="B135" s="8" t="s">
        <v>3</v>
      </c>
      <c r="C135" s="8" t="s">
        <v>7</v>
      </c>
      <c r="D135" s="8" t="s">
        <v>61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0" customFormat="1" x14ac:dyDescent="0.25">
      <c r="A136" s="22" t="s">
        <v>211</v>
      </c>
      <c r="B136" s="8" t="s">
        <v>63</v>
      </c>
      <c r="C136" s="8" t="s">
        <v>15</v>
      </c>
      <c r="D136" s="24">
        <f>E133/E2</f>
        <v>0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0" customFormat="1" ht="31.5" x14ac:dyDescent="0.25">
      <c r="A137" s="22" t="s">
        <v>212</v>
      </c>
      <c r="B137" s="8" t="s">
        <v>55</v>
      </c>
      <c r="C137" s="8" t="s">
        <v>7</v>
      </c>
      <c r="D137" s="8" t="s">
        <v>213</v>
      </c>
      <c r="E137" s="38">
        <f>'[7]покос травы'!$M$62</f>
        <v>0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0" customFormat="1" x14ac:dyDescent="0.25">
      <c r="A138" s="22" t="s">
        <v>214</v>
      </c>
      <c r="B138" s="8" t="s">
        <v>58</v>
      </c>
      <c r="C138" s="8" t="s">
        <v>7</v>
      </c>
      <c r="D138" s="8" t="s">
        <v>77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0" customFormat="1" x14ac:dyDescent="0.25">
      <c r="A139" s="22" t="s">
        <v>215</v>
      </c>
      <c r="B139" s="8" t="s">
        <v>3</v>
      </c>
      <c r="C139" s="8" t="s">
        <v>7</v>
      </c>
      <c r="D139" s="8" t="s">
        <v>61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0" customFormat="1" x14ac:dyDescent="0.25">
      <c r="A140" s="22" t="s">
        <v>216</v>
      </c>
      <c r="B140" s="8" t="s">
        <v>63</v>
      </c>
      <c r="C140" s="8" t="s">
        <v>15</v>
      </c>
      <c r="D140" s="24">
        <f>E137/E2</f>
        <v>0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0" customFormat="1" ht="31.5" x14ac:dyDescent="0.25">
      <c r="A141" s="22" t="s">
        <v>217</v>
      </c>
      <c r="B141" s="8" t="s">
        <v>55</v>
      </c>
      <c r="C141" s="8" t="s">
        <v>7</v>
      </c>
      <c r="D141" s="24" t="s">
        <v>218</v>
      </c>
      <c r="E141" s="36">
        <v>0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0" customFormat="1" x14ac:dyDescent="0.25">
      <c r="A142" s="22" t="s">
        <v>219</v>
      </c>
      <c r="B142" s="8" t="s">
        <v>58</v>
      </c>
      <c r="C142" s="8" t="s">
        <v>7</v>
      </c>
      <c r="D142" s="24" t="s">
        <v>83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0" customFormat="1" x14ac:dyDescent="0.25">
      <c r="A143" s="22" t="s">
        <v>220</v>
      </c>
      <c r="B143" s="8" t="s">
        <v>3</v>
      </c>
      <c r="C143" s="8" t="s">
        <v>7</v>
      </c>
      <c r="D143" s="24" t="s">
        <v>61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0" customFormat="1" x14ac:dyDescent="0.25">
      <c r="A144" s="22" t="s">
        <v>221</v>
      </c>
      <c r="B144" s="8" t="s">
        <v>63</v>
      </c>
      <c r="C144" s="8" t="s">
        <v>15</v>
      </c>
      <c r="D144" s="24">
        <f>E141/E2</f>
        <v>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0" customFormat="1" ht="31.5" x14ac:dyDescent="0.25">
      <c r="A145" s="22" t="s">
        <v>222</v>
      </c>
      <c r="B145" s="8" t="s">
        <v>55</v>
      </c>
      <c r="C145" s="8" t="s">
        <v>7</v>
      </c>
      <c r="D145" s="24" t="s">
        <v>223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0" customFormat="1" x14ac:dyDescent="0.25">
      <c r="A146" s="22" t="s">
        <v>224</v>
      </c>
      <c r="B146" s="8" t="s">
        <v>58</v>
      </c>
      <c r="C146" s="8" t="s">
        <v>7</v>
      </c>
      <c r="D146" s="24" t="s">
        <v>112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0" customFormat="1" x14ac:dyDescent="0.25">
      <c r="A147" s="22" t="s">
        <v>225</v>
      </c>
      <c r="B147" s="8" t="s">
        <v>3</v>
      </c>
      <c r="C147" s="8" t="s">
        <v>7</v>
      </c>
      <c r="D147" s="24" t="s">
        <v>61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0" customFormat="1" x14ac:dyDescent="0.25">
      <c r="A148" s="22" t="s">
        <v>226</v>
      </c>
      <c r="B148" s="8" t="s">
        <v>63</v>
      </c>
      <c r="C148" s="8" t="s">
        <v>15</v>
      </c>
      <c r="D148" s="24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0" customFormat="1" ht="31.5" x14ac:dyDescent="0.25">
      <c r="A149" s="22" t="s">
        <v>227</v>
      </c>
      <c r="B149" s="8" t="s">
        <v>55</v>
      </c>
      <c r="C149" s="8" t="s">
        <v>7</v>
      </c>
      <c r="D149" s="24" t="s">
        <v>228</v>
      </c>
      <c r="E149" s="36">
        <v>0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0" customFormat="1" x14ac:dyDescent="0.25">
      <c r="A150" s="22" t="s">
        <v>229</v>
      </c>
      <c r="B150" s="8" t="s">
        <v>58</v>
      </c>
      <c r="C150" s="8" t="s">
        <v>7</v>
      </c>
      <c r="D150" s="24" t="s">
        <v>112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0" customFormat="1" x14ac:dyDescent="0.25">
      <c r="A151" s="22" t="s">
        <v>230</v>
      </c>
      <c r="B151" s="8" t="s">
        <v>3</v>
      </c>
      <c r="C151" s="8" t="s">
        <v>7</v>
      </c>
      <c r="D151" s="24" t="s">
        <v>61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0" customFormat="1" x14ac:dyDescent="0.25">
      <c r="A152" s="22" t="s">
        <v>231</v>
      </c>
      <c r="B152" s="8" t="s">
        <v>63</v>
      </c>
      <c r="C152" s="8" t="s">
        <v>15</v>
      </c>
      <c r="D152" s="24">
        <f>E149/E2</f>
        <v>0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0" customFormat="1" ht="31.5" x14ac:dyDescent="0.25">
      <c r="A153" s="22"/>
      <c r="B153" s="8" t="s">
        <v>55</v>
      </c>
      <c r="C153" s="8" t="s">
        <v>7</v>
      </c>
      <c r="D153" s="24" t="s">
        <v>377</v>
      </c>
      <c r="E153" s="34">
        <f>'[3]2018 непоср.'!$W$32</f>
        <v>224.57</v>
      </c>
      <c r="F153" s="26">
        <v>3504.7939999999999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0" customFormat="1" x14ac:dyDescent="0.25">
      <c r="A154" s="22"/>
      <c r="B154" s="8" t="s">
        <v>58</v>
      </c>
      <c r="C154" s="8" t="s">
        <v>7</v>
      </c>
      <c r="D154" s="24" t="s">
        <v>112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61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0" customFormat="1" x14ac:dyDescent="0.25">
      <c r="A156" s="22"/>
      <c r="B156" s="8" t="s">
        <v>63</v>
      </c>
      <c r="C156" s="8" t="s">
        <v>15</v>
      </c>
      <c r="D156" s="24">
        <f>E153/E2</f>
        <v>0.36250201775625501</v>
      </c>
      <c r="E156" s="36"/>
      <c r="F156" s="26" t="s">
        <v>232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0" customFormat="1" ht="31.5" x14ac:dyDescent="0.25">
      <c r="A157" s="22" t="s">
        <v>233</v>
      </c>
      <c r="B157" s="8" t="s">
        <v>55</v>
      </c>
      <c r="C157" s="8" t="s">
        <v>7</v>
      </c>
      <c r="D157" s="8" t="s">
        <v>234</v>
      </c>
      <c r="E157" s="36">
        <v>0</v>
      </c>
      <c r="F157" s="27"/>
      <c r="G157" s="28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0" customFormat="1" x14ac:dyDescent="0.25">
      <c r="A158" s="22" t="s">
        <v>235</v>
      </c>
      <c r="B158" s="8" t="s">
        <v>58</v>
      </c>
      <c r="C158" s="8" t="s">
        <v>7</v>
      </c>
      <c r="D158" s="8" t="s">
        <v>112</v>
      </c>
      <c r="E158" s="36"/>
      <c r="F158" s="2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0" customFormat="1" x14ac:dyDescent="0.25">
      <c r="A159" s="22" t="s">
        <v>236</v>
      </c>
      <c r="B159" s="8" t="s">
        <v>3</v>
      </c>
      <c r="C159" s="8" t="s">
        <v>7</v>
      </c>
      <c r="D159" s="8" t="s">
        <v>61</v>
      </c>
      <c r="E159" s="36"/>
      <c r="F159" s="2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0" customFormat="1" x14ac:dyDescent="0.25">
      <c r="A160" s="22" t="s">
        <v>237</v>
      </c>
      <c r="B160" s="8" t="s">
        <v>63</v>
      </c>
      <c r="C160" s="8" t="s">
        <v>15</v>
      </c>
      <c r="D160" s="24">
        <f>E157/E2</f>
        <v>0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0" customFormat="1" ht="47.25" x14ac:dyDescent="0.25">
      <c r="A161" s="35" t="s">
        <v>238</v>
      </c>
      <c r="B161" s="19" t="s">
        <v>50</v>
      </c>
      <c r="C161" s="19" t="s">
        <v>7</v>
      </c>
      <c r="D161" s="19" t="s">
        <v>239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0" customFormat="1" x14ac:dyDescent="0.25">
      <c r="A162" s="22" t="s">
        <v>240</v>
      </c>
      <c r="B162" s="8" t="s">
        <v>53</v>
      </c>
      <c r="C162" s="8" t="s">
        <v>15</v>
      </c>
      <c r="D162" s="23">
        <f>E167+E171+E175+E179+E183+E187+E191+E195+E199+E203</f>
        <v>9297.5874139999996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0" customFormat="1" ht="31.5" x14ac:dyDescent="0.25">
      <c r="A163" s="22" t="s">
        <v>241</v>
      </c>
      <c r="B163" s="8" t="s">
        <v>55</v>
      </c>
      <c r="C163" s="8" t="s">
        <v>7</v>
      </c>
      <c r="D163" s="8" t="s">
        <v>376</v>
      </c>
      <c r="E163" s="36">
        <f>1973.727</f>
        <v>1973.7270000000001</v>
      </c>
      <c r="F163" s="36">
        <v>1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0" customFormat="1" x14ac:dyDescent="0.25">
      <c r="A164" s="22" t="s">
        <v>243</v>
      </c>
      <c r="B164" s="8" t="s">
        <v>58</v>
      </c>
      <c r="C164" s="8" t="s">
        <v>7</v>
      </c>
      <c r="D164" s="8" t="s">
        <v>244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0" customFormat="1" x14ac:dyDescent="0.25">
      <c r="A165" s="22" t="s">
        <v>245</v>
      </c>
      <c r="B165" s="8" t="s">
        <v>3</v>
      </c>
      <c r="C165" s="8" t="s">
        <v>7</v>
      </c>
      <c r="D165" s="8" t="s">
        <v>383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0" customFormat="1" x14ac:dyDescent="0.25">
      <c r="A166" s="22" t="s">
        <v>246</v>
      </c>
      <c r="B166" s="8" t="s">
        <v>63</v>
      </c>
      <c r="C166" s="8" t="s">
        <v>15</v>
      </c>
      <c r="D166" s="24">
        <f>E163/F163</f>
        <v>1973.7270000000001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0" customFormat="1" ht="31.5" x14ac:dyDescent="0.25">
      <c r="A167" s="22" t="s">
        <v>241</v>
      </c>
      <c r="B167" s="8" t="s">
        <v>55</v>
      </c>
      <c r="C167" s="8" t="s">
        <v>7</v>
      </c>
      <c r="D167" s="8" t="s">
        <v>242</v>
      </c>
      <c r="E167" s="36">
        <f>('[2]гук(2016)'!$GO$39+'[2]гук(2016)'!$GO$43)*12*'[2]гук(2016)'!$GO$4</f>
        <v>4307.7874140000004</v>
      </c>
      <c r="F167" s="36">
        <v>1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0" customFormat="1" x14ac:dyDescent="0.25">
      <c r="A168" s="22" t="s">
        <v>243</v>
      </c>
      <c r="B168" s="8" t="s">
        <v>58</v>
      </c>
      <c r="C168" s="8" t="s">
        <v>7</v>
      </c>
      <c r="D168" s="8" t="s">
        <v>244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0" customFormat="1" x14ac:dyDescent="0.25">
      <c r="A169" s="22" t="s">
        <v>245</v>
      </c>
      <c r="B169" s="8" t="s">
        <v>3</v>
      </c>
      <c r="C169" s="8" t="s">
        <v>7</v>
      </c>
      <c r="D169" s="8" t="s">
        <v>383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0" customFormat="1" x14ac:dyDescent="0.25">
      <c r="A170" s="22" t="s">
        <v>246</v>
      </c>
      <c r="B170" s="8" t="s">
        <v>63</v>
      </c>
      <c r="C170" s="8" t="s">
        <v>15</v>
      </c>
      <c r="D170" s="24">
        <f>E167/F167</f>
        <v>4307.7874140000004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0" customFormat="1" ht="31.5" x14ac:dyDescent="0.25">
      <c r="A171" s="22" t="s">
        <v>247</v>
      </c>
      <c r="B171" s="8" t="s">
        <v>55</v>
      </c>
      <c r="C171" s="8" t="s">
        <v>7</v>
      </c>
      <c r="D171" s="8" t="s">
        <v>248</v>
      </c>
      <c r="E171" s="36">
        <v>0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0" customFormat="1" x14ac:dyDescent="0.25">
      <c r="A172" s="22" t="s">
        <v>249</v>
      </c>
      <c r="B172" s="8" t="s">
        <v>58</v>
      </c>
      <c r="C172" s="8" t="s">
        <v>7</v>
      </c>
      <c r="D172" s="8" t="s">
        <v>112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0" customFormat="1" x14ac:dyDescent="0.25">
      <c r="A173" s="22" t="s">
        <v>250</v>
      </c>
      <c r="B173" s="8" t="s">
        <v>3</v>
      </c>
      <c r="C173" s="8" t="s">
        <v>7</v>
      </c>
      <c r="D173" s="8" t="s">
        <v>61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0" customFormat="1" x14ac:dyDescent="0.25">
      <c r="A174" s="22" t="s">
        <v>251</v>
      </c>
      <c r="B174" s="8" t="s">
        <v>63</v>
      </c>
      <c r="C174" s="8" t="s">
        <v>15</v>
      </c>
      <c r="D174" s="24">
        <f>E171/E2</f>
        <v>0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0" customFormat="1" ht="31.5" x14ac:dyDescent="0.25">
      <c r="A175" s="22" t="s">
        <v>252</v>
      </c>
      <c r="B175" s="8" t="s">
        <v>55</v>
      </c>
      <c r="C175" s="8" t="s">
        <v>7</v>
      </c>
      <c r="D175" s="8" t="s">
        <v>253</v>
      </c>
      <c r="E175" s="36">
        <v>0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0" customFormat="1" x14ac:dyDescent="0.25">
      <c r="A176" s="22" t="s">
        <v>254</v>
      </c>
      <c r="B176" s="8" t="s">
        <v>58</v>
      </c>
      <c r="C176" s="8" t="s">
        <v>7</v>
      </c>
      <c r="D176" s="8" t="s">
        <v>112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0" customFormat="1" x14ac:dyDescent="0.25">
      <c r="A177" s="22" t="s">
        <v>255</v>
      </c>
      <c r="B177" s="8" t="s">
        <v>3</v>
      </c>
      <c r="C177" s="8" t="s">
        <v>7</v>
      </c>
      <c r="D177" s="8" t="s">
        <v>61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0" customFormat="1" x14ac:dyDescent="0.25">
      <c r="A178" s="22" t="s">
        <v>256</v>
      </c>
      <c r="B178" s="8" t="s">
        <v>63</v>
      </c>
      <c r="C178" s="8" t="s">
        <v>15</v>
      </c>
      <c r="D178" s="24">
        <f>E175/E2</f>
        <v>0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0" customFormat="1" ht="31.5" x14ac:dyDescent="0.25">
      <c r="A179" s="22" t="s">
        <v>257</v>
      </c>
      <c r="B179" s="8" t="s">
        <v>55</v>
      </c>
      <c r="C179" s="8" t="s">
        <v>7</v>
      </c>
      <c r="D179" s="8" t="s">
        <v>258</v>
      </c>
      <c r="E179" s="36">
        <v>0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0" customFormat="1" x14ac:dyDescent="0.25">
      <c r="A180" s="22" t="s">
        <v>259</v>
      </c>
      <c r="B180" s="8" t="s">
        <v>58</v>
      </c>
      <c r="C180" s="8" t="s">
        <v>7</v>
      </c>
      <c r="D180" s="8" t="s">
        <v>112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0" customFormat="1" x14ac:dyDescent="0.25">
      <c r="A181" s="22" t="s">
        <v>260</v>
      </c>
      <c r="B181" s="8" t="s">
        <v>3</v>
      </c>
      <c r="C181" s="8" t="s">
        <v>7</v>
      </c>
      <c r="D181" s="8" t="s">
        <v>61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0" customFormat="1" x14ac:dyDescent="0.25">
      <c r="A182" s="22" t="s">
        <v>261</v>
      </c>
      <c r="B182" s="8" t="s">
        <v>63</v>
      </c>
      <c r="C182" s="8" t="s">
        <v>15</v>
      </c>
      <c r="D182" s="24">
        <f>E179/E2</f>
        <v>0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0" customFormat="1" ht="31.5" x14ac:dyDescent="0.25">
      <c r="A183" s="22" t="s">
        <v>262</v>
      </c>
      <c r="B183" s="8" t="s">
        <v>55</v>
      </c>
      <c r="C183" s="8" t="s">
        <v>7</v>
      </c>
      <c r="D183" s="8" t="s">
        <v>263</v>
      </c>
      <c r="E183" s="36">
        <v>882.06</v>
      </c>
      <c r="F183" s="36">
        <f>'[2]гук(2016)'!$GO$20*12*'[2]гук(2016)'!$GO$4</f>
        <v>1297.731078</v>
      </c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0" customFormat="1" x14ac:dyDescent="0.25">
      <c r="A184" s="22" t="s">
        <v>264</v>
      </c>
      <c r="B184" s="8" t="s">
        <v>58</v>
      </c>
      <c r="C184" s="8" t="s">
        <v>7</v>
      </c>
      <c r="D184" s="8" t="s">
        <v>112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0" customFormat="1" x14ac:dyDescent="0.25">
      <c r="A185" s="22" t="s">
        <v>265</v>
      </c>
      <c r="B185" s="8" t="s">
        <v>3</v>
      </c>
      <c r="C185" s="8" t="s">
        <v>7</v>
      </c>
      <c r="D185" s="8" t="s">
        <v>61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0" customFormat="1" x14ac:dyDescent="0.25">
      <c r="A186" s="22" t="s">
        <v>266</v>
      </c>
      <c r="B186" s="8" t="s">
        <v>63</v>
      </c>
      <c r="C186" s="8" t="s">
        <v>15</v>
      </c>
      <c r="D186" s="24">
        <f>E183/E2</f>
        <v>1.423825665859564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0" customFormat="1" ht="31.5" x14ac:dyDescent="0.25">
      <c r="A187" s="22"/>
      <c r="B187" s="8" t="s">
        <v>55</v>
      </c>
      <c r="C187" s="8" t="s">
        <v>7</v>
      </c>
      <c r="D187" s="8" t="s">
        <v>373</v>
      </c>
      <c r="E187" s="36">
        <v>243.79</v>
      </c>
      <c r="F187" s="36">
        <f>'[2]гук(2016)'!$GO$23*12*'[2]гук(2016)'!$GO$4</f>
        <v>36.552978000000003</v>
      </c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0" customFormat="1" x14ac:dyDescent="0.25">
      <c r="A188" s="22"/>
      <c r="B188" s="8" t="s">
        <v>58</v>
      </c>
      <c r="C188" s="8" t="s">
        <v>7</v>
      </c>
      <c r="D188" s="8" t="s">
        <v>112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0" customFormat="1" x14ac:dyDescent="0.25">
      <c r="A189" s="22"/>
      <c r="B189" s="8" t="s">
        <v>3</v>
      </c>
      <c r="C189" s="8" t="s">
        <v>7</v>
      </c>
      <c r="D189" s="8" t="s">
        <v>61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0" customFormat="1" x14ac:dyDescent="0.25">
      <c r="A190" s="22"/>
      <c r="B190" s="8" t="s">
        <v>63</v>
      </c>
      <c r="C190" s="8" t="s">
        <v>15</v>
      </c>
      <c r="D190" s="24">
        <f>E187/E2</f>
        <v>0.3935270379338176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0" customFormat="1" ht="31.5" x14ac:dyDescent="0.25">
      <c r="A191" s="22" t="s">
        <v>267</v>
      </c>
      <c r="B191" s="8" t="s">
        <v>55</v>
      </c>
      <c r="C191" s="8" t="s">
        <v>7</v>
      </c>
      <c r="D191" s="8" t="s">
        <v>268</v>
      </c>
      <c r="E191" s="36">
        <v>0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0" customFormat="1" x14ac:dyDescent="0.25">
      <c r="A192" s="22" t="s">
        <v>269</v>
      </c>
      <c r="B192" s="8" t="s">
        <v>58</v>
      </c>
      <c r="C192" s="8" t="s">
        <v>7</v>
      </c>
      <c r="D192" s="8" t="s">
        <v>112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0" customFormat="1" x14ac:dyDescent="0.25">
      <c r="A193" s="22" t="s">
        <v>270</v>
      </c>
      <c r="B193" s="8" t="s">
        <v>3</v>
      </c>
      <c r="C193" s="8" t="s">
        <v>7</v>
      </c>
      <c r="D193" s="8" t="s">
        <v>61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0" customFormat="1" x14ac:dyDescent="0.25">
      <c r="A194" s="22" t="s">
        <v>271</v>
      </c>
      <c r="B194" s="8" t="s">
        <v>63</v>
      </c>
      <c r="C194" s="8" t="s">
        <v>15</v>
      </c>
      <c r="D194" s="24">
        <f>E191/E2</f>
        <v>0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0" customFormat="1" ht="31.5" x14ac:dyDescent="0.25">
      <c r="A195" s="22" t="s">
        <v>272</v>
      </c>
      <c r="B195" s="8" t="s">
        <v>55</v>
      </c>
      <c r="C195" s="8" t="s">
        <v>7</v>
      </c>
      <c r="D195" s="8" t="s">
        <v>273</v>
      </c>
      <c r="E195" s="36">
        <v>0</v>
      </c>
      <c r="F195" s="36" t="s">
        <v>274</v>
      </c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0" customFormat="1" x14ac:dyDescent="0.25">
      <c r="A196" s="22" t="s">
        <v>275</v>
      </c>
      <c r="B196" s="8" t="s">
        <v>58</v>
      </c>
      <c r="C196" s="8" t="s">
        <v>7</v>
      </c>
      <c r="D196" s="8" t="s">
        <v>112</v>
      </c>
      <c r="E196" s="36"/>
      <c r="F196" s="36" t="s">
        <v>61</v>
      </c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0" customFormat="1" x14ac:dyDescent="0.25">
      <c r="A197" s="22" t="s">
        <v>276</v>
      </c>
      <c r="B197" s="8" t="s">
        <v>3</v>
      </c>
      <c r="C197" s="8" t="s">
        <v>7</v>
      </c>
      <c r="D197" s="8" t="s">
        <v>61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0" customFormat="1" x14ac:dyDescent="0.25">
      <c r="A198" s="22" t="s">
        <v>277</v>
      </c>
      <c r="B198" s="8" t="s">
        <v>63</v>
      </c>
      <c r="C198" s="8" t="s">
        <v>15</v>
      </c>
      <c r="D198" s="24">
        <f>E195/E2</f>
        <v>0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0" customFormat="1" ht="31.5" x14ac:dyDescent="0.25">
      <c r="A199" s="22" t="s">
        <v>278</v>
      </c>
      <c r="B199" s="8" t="s">
        <v>55</v>
      </c>
      <c r="C199" s="8" t="s">
        <v>7</v>
      </c>
      <c r="D199" s="8" t="s">
        <v>279</v>
      </c>
      <c r="E199" s="36">
        <v>3863.95</v>
      </c>
      <c r="F199" s="36">
        <f>'[2]гук(2016)'!$GO$24*12*'[2]гук(2016)'!$GO$4</f>
        <v>313.51408199999997</v>
      </c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0" customFormat="1" x14ac:dyDescent="0.25">
      <c r="A200" s="22" t="s">
        <v>280</v>
      </c>
      <c r="B200" s="8" t="s">
        <v>58</v>
      </c>
      <c r="C200" s="8" t="s">
        <v>7</v>
      </c>
      <c r="D200" s="8" t="s">
        <v>112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0" customFormat="1" x14ac:dyDescent="0.25">
      <c r="A201" s="22" t="s">
        <v>281</v>
      </c>
      <c r="B201" s="8" t="s">
        <v>3</v>
      </c>
      <c r="C201" s="8" t="s">
        <v>7</v>
      </c>
      <c r="D201" s="8" t="s">
        <v>61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0" customFormat="1" x14ac:dyDescent="0.25">
      <c r="A202" s="22" t="s">
        <v>282</v>
      </c>
      <c r="B202" s="8" t="s">
        <v>63</v>
      </c>
      <c r="C202" s="8" t="s">
        <v>15</v>
      </c>
      <c r="D202" s="24">
        <f>E199/E2</f>
        <v>6.2372074253430183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0" customFormat="1" ht="31.5" x14ac:dyDescent="0.25">
      <c r="A203" s="22"/>
      <c r="B203" s="8" t="s">
        <v>55</v>
      </c>
      <c r="C203" s="8" t="s">
        <v>7</v>
      </c>
      <c r="D203" s="24" t="s">
        <v>283</v>
      </c>
      <c r="E203" s="36">
        <v>0</v>
      </c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0" customFormat="1" x14ac:dyDescent="0.25">
      <c r="A204" s="22"/>
      <c r="B204" s="8" t="s">
        <v>58</v>
      </c>
      <c r="C204" s="8" t="s">
        <v>7</v>
      </c>
      <c r="D204" s="24" t="s">
        <v>112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0" customFormat="1" x14ac:dyDescent="0.25">
      <c r="A205" s="22"/>
      <c r="B205" s="8" t="s">
        <v>3</v>
      </c>
      <c r="C205" s="8" t="s">
        <v>7</v>
      </c>
      <c r="D205" s="24" t="s">
        <v>61</v>
      </c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0" customFormat="1" x14ac:dyDescent="0.25">
      <c r="A206" s="22"/>
      <c r="B206" s="8" t="s">
        <v>63</v>
      </c>
      <c r="C206" s="8" t="s">
        <v>15</v>
      </c>
      <c r="D206" s="24">
        <f>E203/E2</f>
        <v>0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0" customFormat="1" ht="47.25" x14ac:dyDescent="0.25">
      <c r="A207" s="35" t="s">
        <v>284</v>
      </c>
      <c r="B207" s="19" t="s">
        <v>50</v>
      </c>
      <c r="C207" s="19" t="s">
        <v>7</v>
      </c>
      <c r="D207" s="19" t="s">
        <v>285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0" customFormat="1" ht="18.75" x14ac:dyDescent="0.25">
      <c r="A208" s="22" t="s">
        <v>286</v>
      </c>
      <c r="B208" s="8" t="s">
        <v>53</v>
      </c>
      <c r="C208" s="8" t="s">
        <v>15</v>
      </c>
      <c r="D208" s="23">
        <f>E209+E213+E217+E221+E225+E229+E233+E237+E241+E245</f>
        <v>17959</v>
      </c>
      <c r="E208" s="36"/>
      <c r="F208" s="29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0" customFormat="1" ht="31.5" x14ac:dyDescent="0.25">
      <c r="A209" s="22" t="s">
        <v>287</v>
      </c>
      <c r="B209" s="8" t="s">
        <v>55</v>
      </c>
      <c r="C209" s="8" t="s">
        <v>7</v>
      </c>
      <c r="D209" s="8" t="s">
        <v>288</v>
      </c>
      <c r="E209" s="36">
        <v>0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0" customFormat="1" x14ac:dyDescent="0.25">
      <c r="A210" s="22" t="s">
        <v>289</v>
      </c>
      <c r="B210" s="8" t="s">
        <v>58</v>
      </c>
      <c r="C210" s="8" t="s">
        <v>7</v>
      </c>
      <c r="D210" s="8" t="s">
        <v>112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0" customFormat="1" x14ac:dyDescent="0.25">
      <c r="A211" s="22" t="s">
        <v>290</v>
      </c>
      <c r="B211" s="8" t="s">
        <v>3</v>
      </c>
      <c r="C211" s="8" t="s">
        <v>7</v>
      </c>
      <c r="D211" s="8" t="s">
        <v>61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0" customFormat="1" x14ac:dyDescent="0.25">
      <c r="A212" s="22" t="s">
        <v>291</v>
      </c>
      <c r="B212" s="8" t="s">
        <v>63</v>
      </c>
      <c r="C212" s="8" t="s">
        <v>15</v>
      </c>
      <c r="D212" s="8">
        <v>0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0" customFormat="1" ht="31.5" x14ac:dyDescent="0.25">
      <c r="A213" s="22" t="s">
        <v>292</v>
      </c>
      <c r="B213" s="8" t="s">
        <v>55</v>
      </c>
      <c r="C213" s="8" t="s">
        <v>7</v>
      </c>
      <c r="D213" s="8" t="s">
        <v>293</v>
      </c>
      <c r="E213" s="36">
        <v>6031.17</v>
      </c>
      <c r="F213" s="36">
        <f>'[2]гук(2016)'!$GO$12*12*'[2]гук(2016)'!$GO$4</f>
        <v>1384.143894</v>
      </c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0" customFormat="1" x14ac:dyDescent="0.25">
      <c r="A214" s="22" t="s">
        <v>294</v>
      </c>
      <c r="B214" s="8" t="s">
        <v>58</v>
      </c>
      <c r="C214" s="8" t="s">
        <v>7</v>
      </c>
      <c r="D214" s="8" t="s">
        <v>112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0" customFormat="1" x14ac:dyDescent="0.25">
      <c r="A215" s="22" t="s">
        <v>295</v>
      </c>
      <c r="B215" s="8" t="s">
        <v>3</v>
      </c>
      <c r="C215" s="8" t="s">
        <v>7</v>
      </c>
      <c r="D215" s="8" t="s">
        <v>61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0" customFormat="1" x14ac:dyDescent="0.25">
      <c r="A216" s="22" t="s">
        <v>296</v>
      </c>
      <c r="B216" s="8" t="s">
        <v>63</v>
      </c>
      <c r="C216" s="8" t="s">
        <v>15</v>
      </c>
      <c r="D216" s="24">
        <f>E213/E2</f>
        <v>9.7355447941888613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0" customFormat="1" ht="31.5" x14ac:dyDescent="0.25">
      <c r="A217" s="22" t="s">
        <v>297</v>
      </c>
      <c r="B217" s="8" t="s">
        <v>55</v>
      </c>
      <c r="C217" s="8" t="s">
        <v>7</v>
      </c>
      <c r="D217" s="8" t="s">
        <v>298</v>
      </c>
      <c r="E217" s="36">
        <v>0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0" customFormat="1" x14ac:dyDescent="0.25">
      <c r="A218" s="22" t="s">
        <v>299</v>
      </c>
      <c r="B218" s="8" t="s">
        <v>58</v>
      </c>
      <c r="C218" s="8" t="s">
        <v>7</v>
      </c>
      <c r="D218" s="8" t="s">
        <v>112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0" customFormat="1" x14ac:dyDescent="0.25">
      <c r="A219" s="22" t="s">
        <v>300</v>
      </c>
      <c r="B219" s="8" t="s">
        <v>3</v>
      </c>
      <c r="C219" s="8" t="s">
        <v>7</v>
      </c>
      <c r="D219" s="8" t="s">
        <v>61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0" customFormat="1" x14ac:dyDescent="0.25">
      <c r="A220" s="22" t="s">
        <v>301</v>
      </c>
      <c r="B220" s="8" t="s">
        <v>63</v>
      </c>
      <c r="C220" s="8" t="s">
        <v>15</v>
      </c>
      <c r="D220" s="8">
        <v>0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0" customFormat="1" ht="31.5" x14ac:dyDescent="0.25">
      <c r="A221" s="22" t="s">
        <v>302</v>
      </c>
      <c r="B221" s="8" t="s">
        <v>55</v>
      </c>
      <c r="C221" s="8" t="s">
        <v>7</v>
      </c>
      <c r="D221" s="8" t="s">
        <v>303</v>
      </c>
      <c r="E221" s="36">
        <v>0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0" customFormat="1" x14ac:dyDescent="0.25">
      <c r="A222" s="22" t="s">
        <v>304</v>
      </c>
      <c r="B222" s="8" t="s">
        <v>58</v>
      </c>
      <c r="C222" s="8" t="s">
        <v>7</v>
      </c>
      <c r="D222" s="8" t="s">
        <v>112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0" customFormat="1" x14ac:dyDescent="0.25">
      <c r="A223" s="22" t="s">
        <v>305</v>
      </c>
      <c r="B223" s="8" t="s">
        <v>3</v>
      </c>
      <c r="C223" s="8" t="s">
        <v>7</v>
      </c>
      <c r="D223" s="8" t="s">
        <v>61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0" customFormat="1" x14ac:dyDescent="0.25">
      <c r="A224" s="22" t="s">
        <v>306</v>
      </c>
      <c r="B224" s="8" t="s">
        <v>63</v>
      </c>
      <c r="C224" s="8" t="s">
        <v>15</v>
      </c>
      <c r="D224" s="8">
        <v>0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0" customFormat="1" ht="31.5" x14ac:dyDescent="0.25">
      <c r="A225" s="22" t="s">
        <v>307</v>
      </c>
      <c r="B225" s="8" t="s">
        <v>55</v>
      </c>
      <c r="C225" s="8" t="s">
        <v>7</v>
      </c>
      <c r="D225" s="8" t="s">
        <v>308</v>
      </c>
      <c r="E225" s="36">
        <v>11927.83</v>
      </c>
      <c r="F225" s="36">
        <f>'[2]гук(2016)'!$GO$10*12*'[2]гук(2016)'!$GO$4</f>
        <v>500.18925599999994</v>
      </c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0" customFormat="1" x14ac:dyDescent="0.25">
      <c r="A226" s="22" t="s">
        <v>309</v>
      </c>
      <c r="B226" s="8" t="s">
        <v>58</v>
      </c>
      <c r="C226" s="8" t="s">
        <v>7</v>
      </c>
      <c r="D226" s="8" t="s">
        <v>112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0" customFormat="1" x14ac:dyDescent="0.25">
      <c r="A227" s="22" t="s">
        <v>310</v>
      </c>
      <c r="B227" s="8" t="s">
        <v>3</v>
      </c>
      <c r="C227" s="8" t="s">
        <v>7</v>
      </c>
      <c r="D227" s="8" t="s">
        <v>61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0" customFormat="1" x14ac:dyDescent="0.25">
      <c r="A228" s="22" t="s">
        <v>311</v>
      </c>
      <c r="B228" s="8" t="s">
        <v>63</v>
      </c>
      <c r="C228" s="8" t="s">
        <v>15</v>
      </c>
      <c r="D228" s="24">
        <f>E225/E2</f>
        <v>19.253962873284905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0" customFormat="1" ht="31.5" x14ac:dyDescent="0.25">
      <c r="A229" s="22" t="s">
        <v>312</v>
      </c>
      <c r="B229" s="8" t="s">
        <v>55</v>
      </c>
      <c r="C229" s="8" t="s">
        <v>7</v>
      </c>
      <c r="D229" s="8" t="s">
        <v>313</v>
      </c>
      <c r="E229" s="36">
        <v>0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0" customFormat="1" x14ac:dyDescent="0.25">
      <c r="A230" s="22" t="s">
        <v>314</v>
      </c>
      <c r="B230" s="8" t="s">
        <v>58</v>
      </c>
      <c r="C230" s="8" t="s">
        <v>7</v>
      </c>
      <c r="D230" s="8" t="s">
        <v>112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0" customFormat="1" x14ac:dyDescent="0.25">
      <c r="A231" s="22" t="s">
        <v>315</v>
      </c>
      <c r="B231" s="8" t="s">
        <v>3</v>
      </c>
      <c r="C231" s="8" t="s">
        <v>7</v>
      </c>
      <c r="D231" s="8" t="s">
        <v>61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0" customFormat="1" x14ac:dyDescent="0.25">
      <c r="A232" s="22" t="s">
        <v>316</v>
      </c>
      <c r="B232" s="8" t="s">
        <v>63</v>
      </c>
      <c r="C232" s="8" t="s">
        <v>15</v>
      </c>
      <c r="D232" s="24">
        <f>E229/E2</f>
        <v>0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0" customFormat="1" ht="31.5" x14ac:dyDescent="0.25">
      <c r="A233" s="22" t="s">
        <v>317</v>
      </c>
      <c r="B233" s="8" t="s">
        <v>55</v>
      </c>
      <c r="C233" s="8" t="s">
        <v>7</v>
      </c>
      <c r="D233" s="8" t="s">
        <v>318</v>
      </c>
      <c r="E233" s="36">
        <v>0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0" customFormat="1" x14ac:dyDescent="0.25">
      <c r="A234" s="22" t="s">
        <v>319</v>
      </c>
      <c r="B234" s="8" t="s">
        <v>58</v>
      </c>
      <c r="C234" s="8" t="s">
        <v>7</v>
      </c>
      <c r="D234" s="8" t="s">
        <v>112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0" customFormat="1" x14ac:dyDescent="0.25">
      <c r="A235" s="22" t="s">
        <v>320</v>
      </c>
      <c r="B235" s="8" t="s">
        <v>3</v>
      </c>
      <c r="C235" s="8" t="s">
        <v>7</v>
      </c>
      <c r="D235" s="8" t="s">
        <v>61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0" customFormat="1" x14ac:dyDescent="0.25">
      <c r="A236" s="22" t="s">
        <v>321</v>
      </c>
      <c r="B236" s="8" t="s">
        <v>63</v>
      </c>
      <c r="C236" s="8" t="s">
        <v>15</v>
      </c>
      <c r="D236" s="24">
        <f>E233/E2</f>
        <v>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0" customFormat="1" ht="31.5" x14ac:dyDescent="0.25">
      <c r="A237" s="22" t="s">
        <v>322</v>
      </c>
      <c r="B237" s="8" t="s">
        <v>55</v>
      </c>
      <c r="C237" s="8" t="s">
        <v>7</v>
      </c>
      <c r="D237" s="8" t="s">
        <v>323</v>
      </c>
      <c r="E237" s="36">
        <v>0</v>
      </c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0" customFormat="1" x14ac:dyDescent="0.25">
      <c r="A238" s="22" t="s">
        <v>324</v>
      </c>
      <c r="B238" s="8" t="s">
        <v>58</v>
      </c>
      <c r="C238" s="8" t="s">
        <v>7</v>
      </c>
      <c r="D238" s="8" t="s">
        <v>112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0" customFormat="1" x14ac:dyDescent="0.25">
      <c r="A239" s="22" t="s">
        <v>325</v>
      </c>
      <c r="B239" s="8" t="s">
        <v>3</v>
      </c>
      <c r="C239" s="8" t="s">
        <v>7</v>
      </c>
      <c r="D239" s="8" t="s">
        <v>61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0" customFormat="1" x14ac:dyDescent="0.25">
      <c r="A240" s="22" t="s">
        <v>326</v>
      </c>
      <c r="B240" s="8" t="s">
        <v>63</v>
      </c>
      <c r="C240" s="8" t="s">
        <v>15</v>
      </c>
      <c r="D240" s="24">
        <f>E237/E2</f>
        <v>0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0" customFormat="1" ht="31.5" x14ac:dyDescent="0.25">
      <c r="A241" s="22" t="s">
        <v>327</v>
      </c>
      <c r="B241" s="8" t="s">
        <v>55</v>
      </c>
      <c r="C241" s="8" t="s">
        <v>7</v>
      </c>
      <c r="D241" s="8" t="s">
        <v>328</v>
      </c>
      <c r="E241" s="36">
        <v>0</v>
      </c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0" customFormat="1" x14ac:dyDescent="0.25">
      <c r="A242" s="22" t="s">
        <v>329</v>
      </c>
      <c r="B242" s="8" t="s">
        <v>58</v>
      </c>
      <c r="C242" s="8" t="s">
        <v>7</v>
      </c>
      <c r="D242" s="8" t="s">
        <v>112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0" customFormat="1" x14ac:dyDescent="0.25">
      <c r="A243" s="22" t="s">
        <v>330</v>
      </c>
      <c r="B243" s="8" t="s">
        <v>3</v>
      </c>
      <c r="C243" s="8" t="s">
        <v>7</v>
      </c>
      <c r="D243" s="8" t="s">
        <v>61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0" customFormat="1" x14ac:dyDescent="0.25">
      <c r="A244" s="22" t="s">
        <v>331</v>
      </c>
      <c r="B244" s="8" t="s">
        <v>63</v>
      </c>
      <c r="C244" s="8" t="s">
        <v>15</v>
      </c>
      <c r="D244" s="24">
        <f>E241/E2</f>
        <v>0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0" customFormat="1" ht="31.5" x14ac:dyDescent="0.25">
      <c r="A245" s="22" t="s">
        <v>332</v>
      </c>
      <c r="B245" s="8" t="s">
        <v>55</v>
      </c>
      <c r="C245" s="8" t="s">
        <v>7</v>
      </c>
      <c r="D245" s="8" t="s">
        <v>333</v>
      </c>
      <c r="E245" s="36">
        <v>0</v>
      </c>
      <c r="F245" s="36" t="s">
        <v>334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0" customFormat="1" x14ac:dyDescent="0.25">
      <c r="A246" s="22" t="s">
        <v>335</v>
      </c>
      <c r="B246" s="8" t="s">
        <v>58</v>
      </c>
      <c r="C246" s="8" t="s">
        <v>7</v>
      </c>
      <c r="D246" s="8" t="s">
        <v>112</v>
      </c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0" customFormat="1" x14ac:dyDescent="0.25">
      <c r="A247" s="22" t="s">
        <v>336</v>
      </c>
      <c r="B247" s="8" t="s">
        <v>3</v>
      </c>
      <c r="C247" s="8" t="s">
        <v>7</v>
      </c>
      <c r="D247" s="8" t="s">
        <v>337</v>
      </c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0" customFormat="1" x14ac:dyDescent="0.25">
      <c r="A248" s="22" t="s">
        <v>338</v>
      </c>
      <c r="B248" s="8" t="s">
        <v>63</v>
      </c>
      <c r="C248" s="8" t="s">
        <v>15</v>
      </c>
      <c r="D248" s="24">
        <f>E245/E2</f>
        <v>0</v>
      </c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0" customFormat="1" x14ac:dyDescent="0.25">
      <c r="A249" s="22"/>
      <c r="B249" s="19" t="s">
        <v>339</v>
      </c>
      <c r="C249" s="8" t="s">
        <v>15</v>
      </c>
      <c r="D249" s="30">
        <f>SUM(D84,D28,D34,D60,D66,D72,D78,D94,D104,D162,D208)</f>
        <v>72911.504564000003</v>
      </c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x14ac:dyDescent="0.25">
      <c r="A250" s="45" t="s">
        <v>340</v>
      </c>
      <c r="B250" s="45"/>
      <c r="C250" s="45"/>
      <c r="D250" s="45"/>
    </row>
    <row r="251" spans="1:22" x14ac:dyDescent="0.25">
      <c r="A251" s="6" t="s">
        <v>341</v>
      </c>
      <c r="B251" s="7" t="s">
        <v>342</v>
      </c>
      <c r="C251" s="7" t="s">
        <v>343</v>
      </c>
      <c r="D251" s="7">
        <f>'[3]2018 непоср.'!$AA$32</f>
        <v>1</v>
      </c>
      <c r="E251" s="2" t="s">
        <v>381</v>
      </c>
    </row>
    <row r="252" spans="1:22" x14ac:dyDescent="0.25">
      <c r="A252" s="6" t="s">
        <v>344</v>
      </c>
      <c r="B252" s="7" t="s">
        <v>345</v>
      </c>
      <c r="C252" s="7" t="s">
        <v>343</v>
      </c>
      <c r="D252" s="7">
        <f>'[3]2018 непоср.'!$AB$32</f>
        <v>1</v>
      </c>
      <c r="E252" s="2" t="s">
        <v>381</v>
      </c>
    </row>
    <row r="253" spans="1:22" x14ac:dyDescent="0.25">
      <c r="A253" s="6" t="s">
        <v>346</v>
      </c>
      <c r="B253" s="7" t="s">
        <v>347</v>
      </c>
      <c r="C253" s="7" t="s">
        <v>343</v>
      </c>
      <c r="D253" s="7">
        <v>0</v>
      </c>
      <c r="E253" s="2" t="s">
        <v>381</v>
      </c>
    </row>
    <row r="254" spans="1:22" x14ac:dyDescent="0.25">
      <c r="A254" s="6" t="s">
        <v>348</v>
      </c>
      <c r="B254" s="7" t="s">
        <v>349</v>
      </c>
      <c r="C254" s="7" t="s">
        <v>15</v>
      </c>
      <c r="D254" s="7">
        <f>'[3]2018 непоср.'!$AD$32</f>
        <v>-17525.080000000002</v>
      </c>
      <c r="E254" s="2" t="s">
        <v>381</v>
      </c>
    </row>
    <row r="255" spans="1:22" x14ac:dyDescent="0.25">
      <c r="A255" s="45" t="s">
        <v>350</v>
      </c>
      <c r="B255" s="45"/>
      <c r="C255" s="45"/>
      <c r="D255" s="45"/>
    </row>
    <row r="256" spans="1:22" ht="31.5" x14ac:dyDescent="0.25">
      <c r="A256" s="6" t="s">
        <v>351</v>
      </c>
      <c r="B256" s="7" t="s">
        <v>14</v>
      </c>
      <c r="C256" s="7" t="s">
        <v>15</v>
      </c>
      <c r="D256" s="7">
        <v>0</v>
      </c>
      <c r="E256" s="2" t="s">
        <v>352</v>
      </c>
    </row>
    <row r="257" spans="1:5" ht="31.5" x14ac:dyDescent="0.25">
      <c r="A257" s="6" t="s">
        <v>353</v>
      </c>
      <c r="B257" s="7" t="s">
        <v>17</v>
      </c>
      <c r="C257" s="7" t="s">
        <v>15</v>
      </c>
      <c r="D257" s="7">
        <v>0</v>
      </c>
      <c r="E257" s="2" t="s">
        <v>352</v>
      </c>
    </row>
    <row r="258" spans="1:5" ht="31.5" x14ac:dyDescent="0.25">
      <c r="A258" s="6" t="s">
        <v>354</v>
      </c>
      <c r="B258" s="7" t="s">
        <v>19</v>
      </c>
      <c r="C258" s="7" t="s">
        <v>15</v>
      </c>
      <c r="D258" s="7">
        <v>0</v>
      </c>
      <c r="E258" s="2" t="s">
        <v>352</v>
      </c>
    </row>
    <row r="259" spans="1:5" ht="31.5" x14ac:dyDescent="0.25">
      <c r="A259" s="6" t="s">
        <v>355</v>
      </c>
      <c r="B259" s="7" t="s">
        <v>43</v>
      </c>
      <c r="C259" s="7" t="s">
        <v>15</v>
      </c>
      <c r="D259" s="7">
        <v>0</v>
      </c>
      <c r="E259" s="2" t="s">
        <v>352</v>
      </c>
    </row>
    <row r="260" spans="1:5" ht="31.5" x14ac:dyDescent="0.25">
      <c r="A260" s="6" t="s">
        <v>356</v>
      </c>
      <c r="B260" s="7" t="s">
        <v>357</v>
      </c>
      <c r="C260" s="7" t="s">
        <v>15</v>
      </c>
      <c r="D260" s="7">
        <v>0</v>
      </c>
      <c r="E260" s="2" t="s">
        <v>352</v>
      </c>
    </row>
    <row r="261" spans="1:5" ht="31.5" x14ac:dyDescent="0.25">
      <c r="A261" s="6" t="s">
        <v>358</v>
      </c>
      <c r="B261" s="7" t="s">
        <v>47</v>
      </c>
      <c r="C261" s="7" t="s">
        <v>15</v>
      </c>
      <c r="D261" s="7">
        <v>0</v>
      </c>
      <c r="E261" s="2" t="s">
        <v>352</v>
      </c>
    </row>
    <row r="262" spans="1:5" x14ac:dyDescent="0.25">
      <c r="A262" s="45" t="s">
        <v>359</v>
      </c>
      <c r="B262" s="45"/>
      <c r="C262" s="45"/>
      <c r="D262" s="45"/>
      <c r="E262" s="31"/>
    </row>
    <row r="263" spans="1:5" ht="31.5" x14ac:dyDescent="0.25">
      <c r="A263" s="6" t="s">
        <v>360</v>
      </c>
      <c r="B263" s="7" t="s">
        <v>342</v>
      </c>
      <c r="C263" s="7" t="s">
        <v>343</v>
      </c>
      <c r="D263" s="7">
        <v>0</v>
      </c>
      <c r="E263" s="2" t="s">
        <v>352</v>
      </c>
    </row>
    <row r="264" spans="1:5" ht="31.5" x14ac:dyDescent="0.25">
      <c r="A264" s="6" t="s">
        <v>361</v>
      </c>
      <c r="B264" s="7" t="s">
        <v>345</v>
      </c>
      <c r="C264" s="7" t="s">
        <v>343</v>
      </c>
      <c r="D264" s="7">
        <v>0</v>
      </c>
      <c r="E264" s="2" t="s">
        <v>352</v>
      </c>
    </row>
    <row r="265" spans="1:5" ht="31.5" x14ac:dyDescent="0.25">
      <c r="A265" s="6" t="s">
        <v>362</v>
      </c>
      <c r="B265" s="7" t="s">
        <v>363</v>
      </c>
      <c r="C265" s="7" t="s">
        <v>343</v>
      </c>
      <c r="D265" s="7">
        <v>0</v>
      </c>
      <c r="E265" s="2" t="s">
        <v>352</v>
      </c>
    </row>
    <row r="266" spans="1:5" ht="31.5" x14ac:dyDescent="0.25">
      <c r="A266" s="6" t="s">
        <v>364</v>
      </c>
      <c r="B266" s="7" t="s">
        <v>349</v>
      </c>
      <c r="C266" s="7" t="s">
        <v>15</v>
      </c>
      <c r="D266" s="7">
        <v>0</v>
      </c>
      <c r="E266" s="2" t="s">
        <v>352</v>
      </c>
    </row>
    <row r="267" spans="1:5" x14ac:dyDescent="0.25">
      <c r="A267" s="45" t="s">
        <v>365</v>
      </c>
      <c r="B267" s="45"/>
      <c r="C267" s="45"/>
      <c r="D267" s="45"/>
    </row>
    <row r="268" spans="1:5" x14ac:dyDescent="0.25">
      <c r="A268" s="6" t="s">
        <v>366</v>
      </c>
      <c r="B268" s="7" t="s">
        <v>367</v>
      </c>
      <c r="C268" s="7" t="s">
        <v>343</v>
      </c>
      <c r="D268" s="7">
        <v>0</v>
      </c>
      <c r="E268" s="2" t="s">
        <v>368</v>
      </c>
    </row>
    <row r="269" spans="1:5" x14ac:dyDescent="0.25">
      <c r="A269" s="6" t="s">
        <v>369</v>
      </c>
      <c r="B269" s="7" t="s">
        <v>370</v>
      </c>
      <c r="C269" s="7" t="s">
        <v>343</v>
      </c>
      <c r="D269" s="7">
        <v>0</v>
      </c>
      <c r="E269" s="2" t="s">
        <v>368</v>
      </c>
    </row>
    <row r="270" spans="1:5" ht="31.5" x14ac:dyDescent="0.25">
      <c r="A270" s="6" t="s">
        <v>371</v>
      </c>
      <c r="B270" s="7" t="s">
        <v>372</v>
      </c>
      <c r="C270" s="7" t="s">
        <v>15</v>
      </c>
      <c r="D270" s="7">
        <v>0</v>
      </c>
      <c r="E270" s="2" t="s">
        <v>368</v>
      </c>
    </row>
    <row r="274" spans="1:4" x14ac:dyDescent="0.25">
      <c r="A274" s="47" t="s">
        <v>374</v>
      </c>
      <c r="B274" s="47"/>
      <c r="D274" s="32" t="s">
        <v>375</v>
      </c>
    </row>
  </sheetData>
  <mergeCells count="9">
    <mergeCell ref="A2:D2"/>
    <mergeCell ref="A8:D8"/>
    <mergeCell ref="A26:D26"/>
    <mergeCell ref="A274:B274"/>
    <mergeCell ref="F95:F96"/>
    <mergeCell ref="A250:D250"/>
    <mergeCell ref="A255:D255"/>
    <mergeCell ref="A262:D262"/>
    <mergeCell ref="A267:D267"/>
  </mergeCells>
  <pageMargins left="0.7" right="0.7" top="0.75" bottom="0.75" header="0.3" footer="0.3"/>
  <pageSetup paperSize="9" scale="52" orientation="portrait" r:id="rId1"/>
  <rowBreaks count="1" manualBreakCount="1">
    <brk id="20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2019-04-09T08:22:14Z</dcterms:modified>
</cp:coreProperties>
</file>