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00" i="1" l="1"/>
  <c r="D212" i="1"/>
  <c r="D246" i="1" l="1"/>
  <c r="D244" i="1"/>
  <c r="D243" i="1"/>
  <c r="E163" i="1"/>
  <c r="E153" i="1"/>
  <c r="E137" i="1"/>
  <c r="E133" i="1"/>
  <c r="E129" i="1"/>
  <c r="E125" i="1"/>
  <c r="E121" i="1"/>
  <c r="E117" i="1"/>
  <c r="E113" i="1"/>
  <c r="E109" i="1"/>
  <c r="E105" i="1"/>
  <c r="D102" i="1"/>
  <c r="E99" i="1"/>
  <c r="E89" i="1"/>
  <c r="E85" i="1"/>
  <c r="E77" i="1"/>
  <c r="E73" i="1"/>
  <c r="E60" i="1"/>
  <c r="E28" i="1"/>
  <c r="D25" i="1"/>
  <c r="D23" i="1"/>
  <c r="D15" i="1"/>
  <c r="D14" i="1"/>
  <c r="D13" i="1"/>
  <c r="D11" i="1"/>
  <c r="D10" i="1"/>
  <c r="D9" i="1"/>
  <c r="D72" i="1" l="1"/>
  <c r="D156" i="1"/>
  <c r="D160" i="1" l="1"/>
  <c r="D166" i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241" i="1"/>
  <c r="D24" i="1" l="1"/>
</calcChain>
</file>

<file path=xl/sharedStrings.xml><?xml version="1.0" encoding="utf-8"?>
<sst xmlns="http://schemas.openxmlformats.org/spreadsheetml/2006/main" count="964" uniqueCount="384">
  <si>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</si>
  <si>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</si>
  <si>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</si>
  <si>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</si>
  <si>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</si>
  <si>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</si>
  <si>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</si>
  <si>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</si>
  <si>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</si>
  <si>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</si>
  <si>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</si>
  <si>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</si>
  <si>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</si>
  <si>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</si>
  <si>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</si>
  <si>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</si>
  <si>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</si>
  <si>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</si>
  <si>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</si>
  <si>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</si>
  <si>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</si>
  <si>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</si>
  <si>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</si>
  <si>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</si>
  <si>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</si>
  <si>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</si>
  <si>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</si>
  <si>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</si>
  <si>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</si>
  <si>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</si>
  <si>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</si>
  <si>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</si>
  <si>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</si>
  <si>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</si>
  <si>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</si>
  <si>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</si>
  <si>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</si>
  <si>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</si>
  <si>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</si>
  <si>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</si>
  <si>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</si>
  <si>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</si>
  <si>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</si>
  <si>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</si>
  <si>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</si>
  <si>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</si>
  <si>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</si>
  <si>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</si>
  <si>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</si>
  <si>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</si>
  <si>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</si>
  <si>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</si>
  <si>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</si>
  <si>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</si>
  <si>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</si>
  <si>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</si>
  <si>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</si>
  <si>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</si>
  <si>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</si>
  <si>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</si>
  <si>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</si>
  <si>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</si>
  <si>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</si>
  <si>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</si>
  <si>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</si>
  <si>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</si>
  <si>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</si>
  <si>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</si>
  <si>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</si>
  <si>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</si>
  <si>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</si>
  <si>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</si>
  <si>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</si>
  <si>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</si>
  <si>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</si>
  <si>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</si>
  <si>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</si>
  <si>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</si>
  <si>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</si>
  <si>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</si>
  <si>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</si>
  <si>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</si>
  <si>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</si>
  <si>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</si>
  <si>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</si>
  <si>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</si>
  <si>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</si>
  <si>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</si>
  <si>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</si>
  <si>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</si>
  <si>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</si>
  <si>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</si>
  <si>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</si>
  <si>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</si>
  <si>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</si>
  <si>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</si>
  <si>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</si>
  <si>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</si>
  <si>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</si>
  <si>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</si>
  <si>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</si>
  <si>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</si>
  <si>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</si>
  <si>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</si>
  <si>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</si>
  <si>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</si>
  <si>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</si>
  <si>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</si>
  <si>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</si>
  <si>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</si>
  <si>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</si>
  <si>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</si>
  <si>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</si>
  <si>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</si>
  <si>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</si>
  <si>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</si>
  <si>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</si>
  <si>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</si>
  <si>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</si>
  <si>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</si>
  <si>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</si>
  <si>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</si>
  <si>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</si>
  <si>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</si>
  <si>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</si>
  <si>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</si>
  <si>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</si>
  <si>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</si>
  <si>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</si>
  <si>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</si>
  <si>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</si>
  <si>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</si>
  <si>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</si>
  <si>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</si>
  <si>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</si>
  <si>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</si>
  <si>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</si>
  <si>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</si>
  <si>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</si>
  <si>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</si>
  <si>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</si>
  <si>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</si>
  <si>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</si>
  <si>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</si>
  <si>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</si>
  <si>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</si>
  <si>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</si>
  <si>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</si>
  <si>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</si>
  <si>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</si>
  <si>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</si>
  <si>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</si>
  <si>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</si>
  <si>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</si>
  <si>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</si>
  <si>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</si>
  <si>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</si>
  <si>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</si>
  <si>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</si>
  <si>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</si>
  <si>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</si>
  <si>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</si>
  <si>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</si>
  <si>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</si>
  <si>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</si>
  <si>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</si>
  <si>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</si>
  <si>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</si>
  <si>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</si>
  <si>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</si>
  <si>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</si>
  <si>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</si>
  <si>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</si>
  <si>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</si>
  <si>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</si>
  <si>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</si>
  <si>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</si>
  <si>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</si>
  <si>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</si>
  <si>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</si>
  <si>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</si>
  <si>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</si>
  <si>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</si>
  <si>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</si>
  <si>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</si>
  <si>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</si>
  <si>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</si>
  <si>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</si>
  <si>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</si>
  <si>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</si>
  <si>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</si>
  <si>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</si>
  <si>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</si>
  <si>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</si>
  <si>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</si>
  <si>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</si>
  <si>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</si>
  <si>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</si>
  <si>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</si>
  <si>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</si>
  <si>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</si>
  <si>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</si>
  <si>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</si>
  <si>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</si>
  <si>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</si>
  <si>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</si>
  <si>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</si>
  <si>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</si>
  <si>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</si>
  <si>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</si>
  <si>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</si>
  <si>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</si>
  <si>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</si>
  <si>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</si>
  <si>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</si>
  <si>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</si>
  <si>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</si>
  <si>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</si>
  <si>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</si>
  <si>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</si>
  <si>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</si>
  <si>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</si>
  <si>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</si>
  <si>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</si>
  <si>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</si>
  <si>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</si>
  <si>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</si>
  <si>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</si>
  <si>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</si>
  <si>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</si>
  <si>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</si>
  <si>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</si>
  <si>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</si>
  <si>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</si>
  <si>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</si>
  <si>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</si>
  <si>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</si>
  <si>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</si>
  <si>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</si>
  <si>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</si>
  <si>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</si>
  <si>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</si>
  <si>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</si>
  <si>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</si>
  <si>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</si>
  <si>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</si>
  <si>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</si>
  <si>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</si>
  <si>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</si>
  <si>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</si>
  <si>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</si>
  <si>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</si>
  <si>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</si>
  <si>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</si>
  <si>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</si>
  <si>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</si>
  <si>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</si>
  <si>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</si>
  <si>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</si>
  <si>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</si>
  <si>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</si>
  <si>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</si>
  <si>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</si>
  <si>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</si>
  <si>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</si>
  <si>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</si>
  <si>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</si>
  <si>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</si>
  <si>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</si>
  <si>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</si>
  <si>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</si>
  <si>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</si>
  <si>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</si>
  <si>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</si>
  <si>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</si>
  <si>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</si>
  <si>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</si>
  <si>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</si>
  <si>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</si>
  <si>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</si>
  <si>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</si>
  <si>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</si>
  <si>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</si>
  <si>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</si>
  <si>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</si>
  <si>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</si>
  <si>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</si>
  <si>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</si>
  <si>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</si>
  <si>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</si>
  <si>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</si>
  <si>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</si>
  <si>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</si>
  <si>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</si>
  <si>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</si>
  <si>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</si>
  <si>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</si>
  <si>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</si>
  <si>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</si>
  <si>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</si>
  <si>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</si>
  <si>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</si>
  <si>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</si>
  <si>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</si>
  <si>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</si>
  <si>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</si>
  <si>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</si>
  <si>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</si>
  <si>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</si>
  <si>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</si>
  <si>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</si>
  <si>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</si>
  <si>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</si>
  <si>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</si>
  <si>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</si>
  <si>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</si>
  <si>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</si>
  <si>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</si>
  <si>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</si>
  <si>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</si>
  <si>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</si>
  <si>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</si>
  <si>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</si>
  <si>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</si>
  <si>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</si>
  <si>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</si>
  <si>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</si>
  <si>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</si>
  <si>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</si>
  <si>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</si>
  <si>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</si>
  <si>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</si>
  <si>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</si>
  <si>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</si>
  <si>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</si>
  <si>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</si>
  <si>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</si>
  <si>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</si>
  <si>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</si>
  <si>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</si>
  <si>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</si>
  <si>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</si>
  <si>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</si>
  <si>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</si>
  <si>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</si>
  <si>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</si>
  <si>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</si>
  <si>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</si>
  <si>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</si>
  <si>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</si>
  <si>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</si>
  <si>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</si>
  <si>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</si>
  <si>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</si>
  <si>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</si>
  <si>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</si>
  <si>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</si>
  <si>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</si>
  <si>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</si>
  <si>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</si>
  <si>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</si>
  <si>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</si>
  <si>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</si>
  <si>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</si>
  <si>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</si>
  <si>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</si>
  <si>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</si>
  <si>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</si>
  <si>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</si>
  <si>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</si>
  <si>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</si>
  <si>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</si>
  <si>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</si>
  <si>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</si>
  <si>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</si>
  <si>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</si>
  <si>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</si>
  <si>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</si>
  <si>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</si>
  <si>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</si>
  <si>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</si>
  <si>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</si>
  <si>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по дому №38 ул. Интернациональная в  г. Липецке</t>
  </si>
  <si>
    <t>ремонт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</si>
</sst>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38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-76353.307199999981</v>
          </cell>
        </row>
        <row r="25">
          <cell r="D25">
            <v>1002.6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J4">
            <v>830.79</v>
          </cell>
        </row>
        <row r="39">
          <cell r="GJ39">
            <v>0.303205</v>
          </cell>
        </row>
        <row r="43">
          <cell r="GJ43">
            <v>0.19150700000000001</v>
          </cell>
        </row>
        <row r="123">
          <cell r="GJ123">
            <v>47218.039375320004</v>
          </cell>
        </row>
        <row r="124">
          <cell r="GJ124">
            <v>64890.667395359982</v>
          </cell>
        </row>
        <row r="125">
          <cell r="GJ125">
            <v>12216.600792000001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7">
          <cell r="I27">
            <v>0</v>
          </cell>
          <cell r="M27">
            <v>8129.61</v>
          </cell>
          <cell r="P27">
            <v>5090.8104000000003</v>
          </cell>
          <cell r="U27">
            <v>5776.1117999999997</v>
          </cell>
          <cell r="V27">
            <v>4430.59</v>
          </cell>
          <cell r="W27">
            <v>301.17</v>
          </cell>
          <cell r="Z27">
            <v>6167.7125999999998</v>
          </cell>
          <cell r="AA27">
            <v>2</v>
          </cell>
          <cell r="AB27">
            <v>2</v>
          </cell>
          <cell r="AD27">
            <v>-17466.580000000002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28">
          <cell r="D128">
            <v>3819.6718000000001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21">
          <cell r="O121">
            <v>701.2</v>
          </cell>
        </row>
      </sheetData>
      <sheetData sheetId="1">
        <row r="28">
          <cell r="B28">
            <v>429.15000000000003</v>
          </cell>
        </row>
        <row r="122">
          <cell r="B122">
            <v>429.16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0">
          <cell r="GW110">
            <v>39.15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2">
          <cell r="MY62">
            <v>111.9620077714286</v>
          </cell>
        </row>
      </sheetData>
      <sheetData sheetId="1">
        <row r="56">
          <cell r="AQ56">
            <v>0</v>
          </cell>
        </row>
      </sheetData>
      <sheetData sheetId="2">
        <row r="62">
          <cell r="JU62">
            <v>268.20749622857142</v>
          </cell>
        </row>
      </sheetData>
      <sheetData sheetId="3">
        <row r="56">
          <cell r="LM56">
            <v>30.611050971428575</v>
          </cell>
        </row>
      </sheetData>
      <sheetData sheetId="4">
        <row r="56">
          <cell r="X56">
            <v>0</v>
          </cell>
        </row>
      </sheetData>
      <sheetData sheetId="5">
        <row r="56">
          <cell r="BB56">
            <v>307.80769499999997</v>
          </cell>
        </row>
      </sheetData>
      <sheetData sheetId="6">
        <row r="56">
          <cell r="UY56">
            <v>82.606636542857132</v>
          </cell>
        </row>
      </sheetData>
      <sheetData sheetId="7"/>
      <sheetData sheetId="8">
        <row r="56">
          <cell r="M56">
            <v>1414.83537</v>
          </cell>
        </row>
      </sheetData>
      <sheetData sheetId="9">
        <row r="56">
          <cell r="M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90" zoomScaleNormal="80" zoomScaleSheetLayoutView="90" workbookViewId="0">
      <selection activeCell="E61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6.425781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382</v>
      </c>
      <c r="B2" s="44"/>
      <c r="C2" s="44"/>
      <c r="D2" s="44"/>
      <c r="E2" s="2">
        <v>830.79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380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-76353.307199999981</v>
      </c>
      <c r="E10" s="2" t="s">
        <v>380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1002.6</v>
      </c>
      <c r="E11" s="2" t="s">
        <v>380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124325.30756267998</v>
      </c>
      <c r="E12" s="2" t="s">
        <v>381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'[2]гук(2016)'!$GJ$124</f>
        <v>64890.667395359982</v>
      </c>
      <c r="E13" s="2" t="s">
        <v>381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'[2]гук(2016)'!$GJ$123</f>
        <v>47218.039375320004</v>
      </c>
      <c r="E14" s="2" t="s">
        <v>381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'[2]гук(2016)'!$GJ$125</f>
        <v>12216.600792000001</v>
      </c>
      <c r="E15" s="2" t="s">
        <v>381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98729.117562679981</v>
      </c>
      <c r="E16" s="2" t="s">
        <v>380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D12-D25+D246+D262</f>
        <v>98729.117562679981</v>
      </c>
      <c r="E17" s="2" t="s">
        <v>380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380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380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D16+D10+D246+D262</f>
        <v>4909.2303626799985</v>
      </c>
      <c r="E22" s="2" t="s">
        <v>380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непоср.'!$I$27</f>
        <v>0</v>
      </c>
      <c r="E23" s="2" t="s">
        <v>380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D22-D241</f>
        <v>-86230.227883594285</v>
      </c>
      <c r="E24" s="2" t="s">
        <v>380</v>
      </c>
    </row>
    <row r="25" spans="1:22" x14ac:dyDescent="0.25">
      <c r="A25" s="9" t="s">
        <v>46</v>
      </c>
      <c r="B25" s="9" t="s">
        <v>47</v>
      </c>
      <c r="C25" s="9" t="s">
        <v>15</v>
      </c>
      <c r="D25" s="34">
        <f>'[3]2018 непоср.'!$M$27</f>
        <v>8129.61</v>
      </c>
      <c r="E25" s="2" t="s">
        <v>380</v>
      </c>
    </row>
    <row r="26" spans="1:22" s="10" customFormat="1" ht="35.25" customHeight="1" x14ac:dyDescent="0.25">
      <c r="A26" s="46" t="s">
        <v>48</v>
      </c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1">
        <f>E28</f>
        <v>5776.1117999999997</v>
      </c>
      <c r="E28" s="38">
        <f>'[3]2018 непоср.'!$U$27</f>
        <v>5776.1117999999997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2">
        <f>E28/E2</f>
        <v>6.9525533528328456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3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3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5090.8104000000003</v>
      </c>
      <c r="E60" s="35">
        <f>'[3]2018 непоср.'!$P$27</f>
        <v>5090.8104000000003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380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6.1276741414797966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12216.6</v>
      </c>
      <c r="E66" s="37">
        <v>12216.6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380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14.7047990466905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3819.6718000000001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9">
        <f>[4]Лист1!$D$128</f>
        <v>3819.6718000000001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4.5976381516388019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128</v>
      </c>
      <c r="B77" s="19" t="s">
        <v>50</v>
      </c>
      <c r="C77" s="19" t="s">
        <v>7</v>
      </c>
      <c r="D77" s="19" t="s">
        <v>129</v>
      </c>
      <c r="E77" s="39">
        <f>[5]восстан.вент!$O$121+[5]дымивент!$B$122</f>
        <v>1130.3600000000001</v>
      </c>
      <c r="F77" s="20">
        <v>9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1130.3600000000001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135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136</v>
      </c>
      <c r="B82" s="8" t="s">
        <v>63</v>
      </c>
      <c r="C82" s="8" t="s">
        <v>15</v>
      </c>
      <c r="D82" s="24">
        <f>E77/F77</f>
        <v>125.59555555555556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137</v>
      </c>
      <c r="B83" s="19" t="s">
        <v>50</v>
      </c>
      <c r="C83" s="19" t="s">
        <v>7</v>
      </c>
      <c r="D83" s="19" t="s">
        <v>138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139</v>
      </c>
      <c r="B84" s="8" t="s">
        <v>53</v>
      </c>
      <c r="C84" s="8" t="s">
        <v>15</v>
      </c>
      <c r="D84" s="23">
        <f>E85+E89</f>
        <v>10598.302599999999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140</v>
      </c>
      <c r="B85" s="8" t="s">
        <v>55</v>
      </c>
      <c r="C85" s="8" t="s">
        <v>7</v>
      </c>
      <c r="D85" s="8" t="s">
        <v>141</v>
      </c>
      <c r="E85" s="37">
        <f>'[3]2018 непоср.'!$V$27</f>
        <v>4430.59</v>
      </c>
      <c r="F85" s="20" t="s">
        <v>380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142</v>
      </c>
      <c r="B86" s="8" t="s">
        <v>58</v>
      </c>
      <c r="C86" s="8" t="s">
        <v>7</v>
      </c>
      <c r="D86" s="8" t="s">
        <v>143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144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145</v>
      </c>
      <c r="B88" s="8" t="s">
        <v>63</v>
      </c>
      <c r="C88" s="8" t="s">
        <v>15</v>
      </c>
      <c r="D88" s="24">
        <f>E85/E2</f>
        <v>5.3329842679858936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146</v>
      </c>
      <c r="B89" s="8" t="s">
        <v>55</v>
      </c>
      <c r="C89" s="8" t="s">
        <v>7</v>
      </c>
      <c r="D89" s="8" t="s">
        <v>147</v>
      </c>
      <c r="E89" s="35">
        <f>'[3]2018 непоср.'!$Z$27</f>
        <v>6167.7125999999998</v>
      </c>
      <c r="F89" s="20" t="s">
        <v>380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148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149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150</v>
      </c>
      <c r="B92" s="8" t="s">
        <v>63</v>
      </c>
      <c r="C92" s="8" t="s">
        <v>15</v>
      </c>
      <c r="D92" s="24">
        <f>E89/E2</f>
        <v>7.4239129021774453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151</v>
      </c>
      <c r="B93" s="19" t="s">
        <v>50</v>
      </c>
      <c r="C93" s="19" t="s">
        <v>7</v>
      </c>
      <c r="D93" s="19" t="s">
        <v>152</v>
      </c>
      <c r="E93" s="37"/>
      <c r="F93" s="8" t="s">
        <v>153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154</v>
      </c>
      <c r="B94" s="8" t="s">
        <v>53</v>
      </c>
      <c r="C94" s="8" t="s">
        <v>15</v>
      </c>
      <c r="D94" s="8">
        <f>E95+E99</f>
        <v>39.15</v>
      </c>
      <c r="E94" s="37"/>
      <c r="F94" s="8">
        <v>72.5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155</v>
      </c>
      <c r="B95" s="8" t="s">
        <v>55</v>
      </c>
      <c r="C95" s="8" t="s">
        <v>7</v>
      </c>
      <c r="D95" s="8" t="s">
        <v>156</v>
      </c>
      <c r="E95" s="37">
        <v>0</v>
      </c>
      <c r="F95" s="4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157</v>
      </c>
      <c r="B96" s="8" t="s">
        <v>58</v>
      </c>
      <c r="C96" s="8" t="s">
        <v>7</v>
      </c>
      <c r="D96" s="8" t="s">
        <v>112</v>
      </c>
      <c r="E96" s="37"/>
      <c r="F96" s="4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158</v>
      </c>
      <c r="B97" s="8" t="s">
        <v>3</v>
      </c>
      <c r="C97" s="8" t="s">
        <v>7</v>
      </c>
      <c r="D97" s="8" t="s">
        <v>159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160</v>
      </c>
      <c r="B98" s="8" t="s">
        <v>63</v>
      </c>
      <c r="C98" s="8" t="s">
        <v>15</v>
      </c>
      <c r="D98" s="24">
        <v>0</v>
      </c>
      <c r="E98" s="37"/>
      <c r="F98" s="8" t="s">
        <v>153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161</v>
      </c>
      <c r="B99" s="8" t="s">
        <v>55</v>
      </c>
      <c r="C99" s="8" t="s">
        <v>7</v>
      </c>
      <c r="D99" s="8" t="s">
        <v>162</v>
      </c>
      <c r="E99" s="35">
        <f>'[6]Выполненные работы 2018 г.'!$GW$110</f>
        <v>39.15</v>
      </c>
      <c r="F99" s="8">
        <f>F94</f>
        <v>72.5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163</v>
      </c>
      <c r="B100" s="8" t="s">
        <v>58</v>
      </c>
      <c r="C100" s="8" t="s">
        <v>7</v>
      </c>
      <c r="D100" s="8" t="s">
        <v>164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165</v>
      </c>
      <c r="B101" s="8" t="s">
        <v>3</v>
      </c>
      <c r="C101" s="8" t="s">
        <v>7</v>
      </c>
      <c r="D101" s="8" t="s">
        <v>159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166</v>
      </c>
      <c r="B102" s="8" t="s">
        <v>63</v>
      </c>
      <c r="C102" s="8" t="s">
        <v>15</v>
      </c>
      <c r="D102" s="24">
        <f>E99/F99</f>
        <v>0.54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167</v>
      </c>
      <c r="B103" s="19" t="s">
        <v>50</v>
      </c>
      <c r="C103" s="19" t="s">
        <v>7</v>
      </c>
      <c r="D103" s="19" t="s">
        <v>168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169</v>
      </c>
      <c r="B104" s="8" t="s">
        <v>53</v>
      </c>
      <c r="C104" s="8" t="s">
        <v>15</v>
      </c>
      <c r="D104" s="23">
        <f>E105+E109+E113+E117+E121+E125+E129+E133+E137+E141+E145+E149+E157+E153</f>
        <v>2517.2002565142857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170</v>
      </c>
      <c r="B105" s="8" t="s">
        <v>55</v>
      </c>
      <c r="C105" s="8" t="s">
        <v>7</v>
      </c>
      <c r="D105" s="8" t="s">
        <v>171</v>
      </c>
      <c r="E105" s="39">
        <f>'[7]Уборка ступеней и площадок '!$LM$56</f>
        <v>30.611050971428575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172</v>
      </c>
      <c r="B106" s="8" t="s">
        <v>58</v>
      </c>
      <c r="C106" s="8" t="s">
        <v>7</v>
      </c>
      <c r="D106" s="8" t="s">
        <v>143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173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174</v>
      </c>
      <c r="B108" s="8" t="s">
        <v>63</v>
      </c>
      <c r="C108" s="8" t="s">
        <v>15</v>
      </c>
      <c r="D108" s="24">
        <f>E105/E2</f>
        <v>3.6845714285714294E-2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175</v>
      </c>
      <c r="B109" s="8" t="s">
        <v>55</v>
      </c>
      <c r="C109" s="8" t="s">
        <v>7</v>
      </c>
      <c r="D109" s="8" t="s">
        <v>176</v>
      </c>
      <c r="E109" s="35">
        <f>'[7]Сдвигание свежевыпавш.снега'!$AQ$56</f>
        <v>0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177</v>
      </c>
      <c r="B110" s="8" t="s">
        <v>58</v>
      </c>
      <c r="C110" s="8" t="s">
        <v>7</v>
      </c>
      <c r="D110" s="8" t="s">
        <v>178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179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180</v>
      </c>
      <c r="B112" s="8" t="s">
        <v>63</v>
      </c>
      <c r="C112" s="8" t="s">
        <v>15</v>
      </c>
      <c r="D112" s="24">
        <f>E109/E2</f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181</v>
      </c>
      <c r="B113" s="8" t="s">
        <v>55</v>
      </c>
      <c r="C113" s="8" t="s">
        <v>7</v>
      </c>
      <c r="D113" s="8" t="s">
        <v>182</v>
      </c>
      <c r="E113" s="35">
        <f>'[7]Уборка контейнерных площадок'!$UY$56</f>
        <v>82.606636542857132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183</v>
      </c>
      <c r="B114" s="8" t="s">
        <v>58</v>
      </c>
      <c r="C114" s="8" t="s">
        <v>7</v>
      </c>
      <c r="D114" s="8" t="s">
        <v>184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185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186</v>
      </c>
      <c r="B116" s="8" t="s">
        <v>63</v>
      </c>
      <c r="C116" s="8" t="s">
        <v>15</v>
      </c>
      <c r="D116" s="24">
        <f>E113/E2</f>
        <v>9.943142857142856E-2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187</v>
      </c>
      <c r="B117" s="8" t="s">
        <v>55</v>
      </c>
      <c r="C117" s="8" t="s">
        <v>7</v>
      </c>
      <c r="D117" s="8" t="s">
        <v>188</v>
      </c>
      <c r="E117" s="39">
        <f>'[7]Уборка грунта'!$JU$62</f>
        <v>268.20749622857142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189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190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191</v>
      </c>
      <c r="B120" s="8" t="s">
        <v>63</v>
      </c>
      <c r="C120" s="8" t="s">
        <v>15</v>
      </c>
      <c r="D120" s="24">
        <f>E117/E2</f>
        <v>0.32283428571428568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192</v>
      </c>
      <c r="B121" s="8" t="s">
        <v>55</v>
      </c>
      <c r="C121" s="8" t="s">
        <v>7</v>
      </c>
      <c r="D121" s="8" t="s">
        <v>193</v>
      </c>
      <c r="E121" s="39">
        <f>'[7]Убор.двор.тер. очис нанос снег '!$MY$62</f>
        <v>111.9620077714286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194</v>
      </c>
      <c r="B122" s="8" t="s">
        <v>58</v>
      </c>
      <c r="C122" s="8" t="s">
        <v>7</v>
      </c>
      <c r="D122" s="8" t="s">
        <v>195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196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197</v>
      </c>
      <c r="B124" s="8" t="s">
        <v>63</v>
      </c>
      <c r="C124" s="8" t="s">
        <v>15</v>
      </c>
      <c r="D124" s="24">
        <f>E121/E2</f>
        <v>0.13476571428571432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198</v>
      </c>
      <c r="B125" s="8" t="s">
        <v>55</v>
      </c>
      <c r="C125" s="8" t="s">
        <v>7</v>
      </c>
      <c r="D125" s="8" t="s">
        <v>199</v>
      </c>
      <c r="E125" s="37">
        <f>'[7]сбор и вывоз листвы'!$M$56</f>
        <v>1414.83537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200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201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202</v>
      </c>
      <c r="B128" s="8" t="s">
        <v>63</v>
      </c>
      <c r="C128" s="8" t="s">
        <v>15</v>
      </c>
      <c r="D128" s="24">
        <f>E125/E2</f>
        <v>1.7030000000000001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203</v>
      </c>
      <c r="B129" s="8" t="s">
        <v>55</v>
      </c>
      <c r="C129" s="8" t="s">
        <v>7</v>
      </c>
      <c r="D129" s="8" t="s">
        <v>204</v>
      </c>
      <c r="E129" s="35">
        <f>'[7]Посыпка пескосоляной смесью'!$BB$56</f>
        <v>307.80769499999997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205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206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207</v>
      </c>
      <c r="B132" s="8" t="s">
        <v>63</v>
      </c>
      <c r="C132" s="8" t="s">
        <v>15</v>
      </c>
      <c r="D132" s="24">
        <f>E129/E2</f>
        <v>0.3705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208</v>
      </c>
      <c r="B133" s="8" t="s">
        <v>55</v>
      </c>
      <c r="C133" s="8" t="s">
        <v>7</v>
      </c>
      <c r="D133" s="8" t="s">
        <v>209</v>
      </c>
      <c r="E133" s="35">
        <f>'[7]Ликвид налед'!$X$56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210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211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212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213</v>
      </c>
      <c r="B137" s="8" t="s">
        <v>55</v>
      </c>
      <c r="C137" s="8" t="s">
        <v>7</v>
      </c>
      <c r="D137" s="8" t="s">
        <v>214</v>
      </c>
      <c r="E137" s="35">
        <f>'[7]покос травы'!$M$56</f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215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216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217</v>
      </c>
      <c r="B140" s="8" t="s">
        <v>63</v>
      </c>
      <c r="C140" s="8" t="s">
        <v>15</v>
      </c>
      <c r="D140" s="24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218</v>
      </c>
      <c r="B141" s="8" t="s">
        <v>55</v>
      </c>
      <c r="C141" s="8" t="s">
        <v>7</v>
      </c>
      <c r="D141" s="24" t="s">
        <v>219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220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221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222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223</v>
      </c>
      <c r="B145" s="8" t="s">
        <v>55</v>
      </c>
      <c r="C145" s="8" t="s">
        <v>7</v>
      </c>
      <c r="D145" s="24" t="s">
        <v>224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225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226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227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228</v>
      </c>
      <c r="B149" s="8" t="s">
        <v>55</v>
      </c>
      <c r="C149" s="8" t="s">
        <v>7</v>
      </c>
      <c r="D149" s="24" t="s">
        <v>229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230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231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232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376</v>
      </c>
      <c r="E153" s="35">
        <f>'[3]2018 непоср.'!$W$27</f>
        <v>301.17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0.36251038168490235</v>
      </c>
      <c r="E156" s="37"/>
      <c r="F156" s="26" t="s">
        <v>233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234</v>
      </c>
      <c r="B157" s="8" t="s">
        <v>55</v>
      </c>
      <c r="C157" s="8" t="s">
        <v>7</v>
      </c>
      <c r="D157" s="8" t="s">
        <v>235</v>
      </c>
      <c r="E157" s="37">
        <v>0</v>
      </c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236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237</v>
      </c>
      <c r="B159" s="8" t="s">
        <v>3</v>
      </c>
      <c r="C159" s="8" t="s">
        <v>7</v>
      </c>
      <c r="D159" s="8" t="s">
        <v>61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238</v>
      </c>
      <c r="B160" s="8" t="s">
        <v>63</v>
      </c>
      <c r="C160" s="8" t="s">
        <v>15</v>
      </c>
      <c r="D160" s="24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239</v>
      </c>
      <c r="B161" s="19" t="s">
        <v>50</v>
      </c>
      <c r="C161" s="19" t="s">
        <v>7</v>
      </c>
      <c r="D161" s="19" t="s">
        <v>240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241</v>
      </c>
      <c r="B162" s="8" t="s">
        <v>53</v>
      </c>
      <c r="C162" s="8" t="s">
        <v>15</v>
      </c>
      <c r="D162" s="23">
        <f>E163+E167+E171+E175+E179+E183+E187+E191+E195</f>
        <v>24060.961389759999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242</v>
      </c>
      <c r="B163" s="8" t="s">
        <v>55</v>
      </c>
      <c r="C163" s="8" t="s">
        <v>7</v>
      </c>
      <c r="D163" s="8" t="s">
        <v>243</v>
      </c>
      <c r="E163" s="35">
        <f>('[2]гук(2016)'!$GJ$39+'[2]гук(2016)'!$GJ$43)*12*'[2]гук(2016)'!$GJ$4</f>
        <v>4932.0213897600006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244</v>
      </c>
      <c r="B164" s="8" t="s">
        <v>58</v>
      </c>
      <c r="C164" s="8" t="s">
        <v>7</v>
      </c>
      <c r="D164" s="8" t="s">
        <v>245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246</v>
      </c>
      <c r="B165" s="8" t="s">
        <v>3</v>
      </c>
      <c r="C165" s="8" t="s">
        <v>7</v>
      </c>
      <c r="D165" s="8" t="s">
        <v>135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247</v>
      </c>
      <c r="B166" s="8" t="s">
        <v>63</v>
      </c>
      <c r="C166" s="8" t="s">
        <v>15</v>
      </c>
      <c r="D166" s="24">
        <f>E163/E2</f>
        <v>5.9365440000000014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248</v>
      </c>
      <c r="B167" s="8" t="s">
        <v>55</v>
      </c>
      <c r="C167" s="8" t="s">
        <v>7</v>
      </c>
      <c r="D167" s="8" t="s">
        <v>249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250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251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252</v>
      </c>
      <c r="B170" s="8" t="s">
        <v>63</v>
      </c>
      <c r="C170" s="8" t="s">
        <v>15</v>
      </c>
      <c r="D170" s="24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253</v>
      </c>
      <c r="B171" s="8" t="s">
        <v>55</v>
      </c>
      <c r="C171" s="8" t="s">
        <v>7</v>
      </c>
      <c r="D171" s="8" t="s">
        <v>254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255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256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257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258</v>
      </c>
      <c r="B175" s="8" t="s">
        <v>55</v>
      </c>
      <c r="C175" s="8" t="s">
        <v>7</v>
      </c>
      <c r="D175" s="8" t="s">
        <v>259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260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261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262</v>
      </c>
      <c r="B178" s="8" t="s">
        <v>63</v>
      </c>
      <c r="C178" s="8" t="s">
        <v>15</v>
      </c>
      <c r="D178" s="24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263</v>
      </c>
      <c r="B179" s="8" t="s">
        <v>55</v>
      </c>
      <c r="C179" s="8" t="s">
        <v>7</v>
      </c>
      <c r="D179" s="8" t="s">
        <v>264</v>
      </c>
      <c r="E179" s="37">
        <v>3766.58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265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266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267</v>
      </c>
      <c r="B182" s="8" t="s">
        <v>63</v>
      </c>
      <c r="C182" s="8" t="s">
        <v>15</v>
      </c>
      <c r="D182" s="24">
        <f>E179/E2</f>
        <v>4.5337329529724721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268</v>
      </c>
      <c r="B183" s="8" t="s">
        <v>55</v>
      </c>
      <c r="C183" s="8" t="s">
        <v>7</v>
      </c>
      <c r="D183" s="8" t="s">
        <v>269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270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271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272</v>
      </c>
      <c r="B186" s="8" t="s">
        <v>63</v>
      </c>
      <c r="C186" s="8" t="s">
        <v>15</v>
      </c>
      <c r="D186" s="24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 t="s">
        <v>273</v>
      </c>
      <c r="B187" s="8" t="s">
        <v>55</v>
      </c>
      <c r="C187" s="8" t="s">
        <v>7</v>
      </c>
      <c r="D187" s="8" t="s">
        <v>274</v>
      </c>
      <c r="E187" s="37">
        <v>9231.8799999999992</v>
      </c>
      <c r="F187" s="37" t="s">
        <v>275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 t="s">
        <v>276</v>
      </c>
      <c r="B188" s="8" t="s">
        <v>58</v>
      </c>
      <c r="C188" s="8" t="s">
        <v>7</v>
      </c>
      <c r="D188" s="8" t="s">
        <v>112</v>
      </c>
      <c r="E188" s="37"/>
      <c r="F188" s="37" t="s">
        <v>61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 t="s">
        <v>277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 t="s">
        <v>278</v>
      </c>
      <c r="B190" s="8" t="s">
        <v>63</v>
      </c>
      <c r="C190" s="8" t="s">
        <v>15</v>
      </c>
      <c r="D190" s="24">
        <f>E187/E2</f>
        <v>11.11217034388955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279</v>
      </c>
      <c r="B191" s="8" t="s">
        <v>55</v>
      </c>
      <c r="C191" s="8" t="s">
        <v>7</v>
      </c>
      <c r="D191" s="8" t="s">
        <v>280</v>
      </c>
      <c r="E191" s="37">
        <v>6130.48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281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282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283</v>
      </c>
      <c r="B194" s="8" t="s">
        <v>63</v>
      </c>
      <c r="C194" s="8" t="s">
        <v>15</v>
      </c>
      <c r="D194" s="24">
        <f>E191/E2</f>
        <v>7.3790970040563799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284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47.25" x14ac:dyDescent="0.25">
      <c r="A199" s="36" t="s">
        <v>285</v>
      </c>
      <c r="B199" s="19" t="s">
        <v>50</v>
      </c>
      <c r="C199" s="19" t="s">
        <v>7</v>
      </c>
      <c r="D199" s="19" t="s">
        <v>286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ht="18.75" x14ac:dyDescent="0.25">
      <c r="A200" s="22" t="s">
        <v>287</v>
      </c>
      <c r="B200" s="8" t="s">
        <v>53</v>
      </c>
      <c r="C200" s="8" t="s">
        <v>15</v>
      </c>
      <c r="D200" s="8">
        <f>E201+E205+E209+E213+E217+E221+E225+E229+E233+E237</f>
        <v>25890.29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ht="31.5" x14ac:dyDescent="0.25">
      <c r="A201" s="22" t="s">
        <v>288</v>
      </c>
      <c r="B201" s="8" t="s">
        <v>55</v>
      </c>
      <c r="C201" s="8" t="s">
        <v>7</v>
      </c>
      <c r="D201" s="8" t="s">
        <v>289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290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x14ac:dyDescent="0.25">
      <c r="A203" s="22" t="s">
        <v>291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 t="s">
        <v>292</v>
      </c>
      <c r="B204" s="8" t="s">
        <v>63</v>
      </c>
      <c r="C204" s="8" t="s">
        <v>15</v>
      </c>
      <c r="D204" s="8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ht="31.5" x14ac:dyDescent="0.25">
      <c r="A205" s="22" t="s">
        <v>293</v>
      </c>
      <c r="B205" s="8" t="s">
        <v>55</v>
      </c>
      <c r="C205" s="8" t="s">
        <v>7</v>
      </c>
      <c r="D205" s="8" t="s">
        <v>294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 t="s">
        <v>295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x14ac:dyDescent="0.25">
      <c r="A207" s="22" t="s">
        <v>296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x14ac:dyDescent="0.25">
      <c r="A208" s="22" t="s">
        <v>297</v>
      </c>
      <c r="B208" s="8" t="s">
        <v>63</v>
      </c>
      <c r="C208" s="8" t="s">
        <v>15</v>
      </c>
      <c r="D208" s="24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298</v>
      </c>
      <c r="B209" s="8" t="s">
        <v>55</v>
      </c>
      <c r="C209" s="8" t="s">
        <v>7</v>
      </c>
      <c r="D209" s="8" t="s">
        <v>299</v>
      </c>
      <c r="E209" s="37">
        <v>0</v>
      </c>
      <c r="F209" s="37" t="s">
        <v>383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300</v>
      </c>
      <c r="B210" s="8" t="s">
        <v>58</v>
      </c>
      <c r="C210" s="8" t="s">
        <v>7</v>
      </c>
      <c r="D210" s="8" t="s">
        <v>112</v>
      </c>
      <c r="E210" s="37"/>
      <c r="F210" s="37">
        <v>17665.95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301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302</v>
      </c>
      <c r="B212" s="8" t="s">
        <v>63</v>
      </c>
      <c r="C212" s="8" t="s">
        <v>15</v>
      </c>
      <c r="D212" s="23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303</v>
      </c>
      <c r="B213" s="8" t="s">
        <v>55</v>
      </c>
      <c r="C213" s="8" t="s">
        <v>7</v>
      </c>
      <c r="D213" s="8" t="s">
        <v>304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305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306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307</v>
      </c>
      <c r="B216" s="8" t="s">
        <v>63</v>
      </c>
      <c r="C216" s="8" t="s">
        <v>15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308</v>
      </c>
      <c r="B217" s="8" t="s">
        <v>55</v>
      </c>
      <c r="C217" s="8" t="s">
        <v>7</v>
      </c>
      <c r="D217" s="8" t="s">
        <v>309</v>
      </c>
      <c r="E217" s="37">
        <v>2617.5500000000002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310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311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312</v>
      </c>
      <c r="B220" s="8" t="s">
        <v>63</v>
      </c>
      <c r="C220" s="8" t="s">
        <v>15</v>
      </c>
      <c r="D220" s="24">
        <f>E217/E2</f>
        <v>3.1506758627330615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313</v>
      </c>
      <c r="B221" s="8" t="s">
        <v>55</v>
      </c>
      <c r="C221" s="8" t="s">
        <v>7</v>
      </c>
      <c r="D221" s="8" t="s">
        <v>314</v>
      </c>
      <c r="E221" s="37">
        <v>23272.74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315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316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317</v>
      </c>
      <c r="B224" s="8" t="s">
        <v>63</v>
      </c>
      <c r="C224" s="8" t="s">
        <v>15</v>
      </c>
      <c r="D224" s="24">
        <f>E221/E2</f>
        <v>28.012783013757993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318</v>
      </c>
      <c r="B225" s="8" t="s">
        <v>55</v>
      </c>
      <c r="C225" s="8" t="s">
        <v>7</v>
      </c>
      <c r="D225" s="8" t="s">
        <v>319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320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321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322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323</v>
      </c>
      <c r="B229" s="8" t="s">
        <v>55</v>
      </c>
      <c r="C229" s="8" t="s">
        <v>7</v>
      </c>
      <c r="D229" s="8" t="s">
        <v>324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325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326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327</v>
      </c>
      <c r="B232" s="8" t="s">
        <v>63</v>
      </c>
      <c r="C232" s="8" t="s">
        <v>15</v>
      </c>
      <c r="D232" s="2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328</v>
      </c>
      <c r="B233" s="8" t="s">
        <v>55</v>
      </c>
      <c r="C233" s="8" t="s">
        <v>7</v>
      </c>
      <c r="D233" s="8" t="s">
        <v>329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330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331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332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333</v>
      </c>
      <c r="B237" s="8" t="s">
        <v>55</v>
      </c>
      <c r="C237" s="8" t="s">
        <v>7</v>
      </c>
      <c r="D237" s="8" t="s">
        <v>334</v>
      </c>
      <c r="E237" s="37">
        <v>0</v>
      </c>
      <c r="F237" s="37" t="s">
        <v>335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336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337</v>
      </c>
      <c r="B239" s="8" t="s">
        <v>3</v>
      </c>
      <c r="C239" s="8" t="s">
        <v>7</v>
      </c>
      <c r="D239" s="8" t="s">
        <v>338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339</v>
      </c>
      <c r="B240" s="8" t="s">
        <v>63</v>
      </c>
      <c r="C240" s="8" t="s">
        <v>15</v>
      </c>
      <c r="D240" s="2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x14ac:dyDescent="0.25">
      <c r="A241" s="22"/>
      <c r="B241" s="19" t="s">
        <v>340</v>
      </c>
      <c r="C241" s="8" t="s">
        <v>15</v>
      </c>
      <c r="D241" s="30">
        <f>SUM(D84,D28,D34,D60,D66,D72,D78,D94,D104,D162,D200)</f>
        <v>91139.458246274284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45" t="s">
        <v>341</v>
      </c>
      <c r="B242" s="45"/>
      <c r="C242" s="45"/>
      <c r="D242" s="45"/>
    </row>
    <row r="243" spans="1:22" x14ac:dyDescent="0.25">
      <c r="A243" s="6" t="s">
        <v>342</v>
      </c>
      <c r="B243" s="7" t="s">
        <v>343</v>
      </c>
      <c r="C243" s="7" t="s">
        <v>344</v>
      </c>
      <c r="D243" s="7">
        <f>'[3]2018 непоср.'!$AA$27</f>
        <v>2</v>
      </c>
      <c r="E243" s="2" t="s">
        <v>380</v>
      </c>
    </row>
    <row r="244" spans="1:22" x14ac:dyDescent="0.25">
      <c r="A244" s="6" t="s">
        <v>345</v>
      </c>
      <c r="B244" s="7" t="s">
        <v>346</v>
      </c>
      <c r="C244" s="7" t="s">
        <v>344</v>
      </c>
      <c r="D244" s="7">
        <f>'[3]2018 непоср.'!$AB$27</f>
        <v>2</v>
      </c>
      <c r="E244" s="2" t="s">
        <v>380</v>
      </c>
    </row>
    <row r="245" spans="1:22" x14ac:dyDescent="0.25">
      <c r="A245" s="6" t="s">
        <v>347</v>
      </c>
      <c r="B245" s="7" t="s">
        <v>348</v>
      </c>
      <c r="C245" s="7" t="s">
        <v>344</v>
      </c>
      <c r="D245" s="7">
        <v>0</v>
      </c>
      <c r="E245" s="2" t="s">
        <v>380</v>
      </c>
    </row>
    <row r="246" spans="1:22" x14ac:dyDescent="0.25">
      <c r="A246" s="6" t="s">
        <v>349</v>
      </c>
      <c r="B246" s="7" t="s">
        <v>350</v>
      </c>
      <c r="C246" s="7" t="s">
        <v>15</v>
      </c>
      <c r="D246" s="7">
        <f>'[3]2018 непоср.'!$AD$27</f>
        <v>-17466.580000000002</v>
      </c>
      <c r="E246" s="2" t="s">
        <v>380</v>
      </c>
    </row>
    <row r="247" spans="1:22" x14ac:dyDescent="0.25">
      <c r="A247" s="45" t="s">
        <v>351</v>
      </c>
      <c r="B247" s="45"/>
      <c r="C247" s="45"/>
      <c r="D247" s="45"/>
    </row>
    <row r="248" spans="1:22" ht="31.5" x14ac:dyDescent="0.25">
      <c r="A248" s="6" t="s">
        <v>352</v>
      </c>
      <c r="B248" s="7" t="s">
        <v>14</v>
      </c>
      <c r="C248" s="7" t="s">
        <v>15</v>
      </c>
      <c r="D248" s="7">
        <v>0</v>
      </c>
      <c r="E248" s="2" t="s">
        <v>353</v>
      </c>
    </row>
    <row r="249" spans="1:22" ht="31.5" x14ac:dyDescent="0.25">
      <c r="A249" s="6" t="s">
        <v>354</v>
      </c>
      <c r="B249" s="7" t="s">
        <v>17</v>
      </c>
      <c r="C249" s="7" t="s">
        <v>15</v>
      </c>
      <c r="D249" s="7">
        <v>0</v>
      </c>
      <c r="E249" s="2" t="s">
        <v>353</v>
      </c>
    </row>
    <row r="250" spans="1:22" ht="31.5" x14ac:dyDescent="0.25">
      <c r="A250" s="6" t="s">
        <v>355</v>
      </c>
      <c r="B250" s="7" t="s">
        <v>19</v>
      </c>
      <c r="C250" s="7" t="s">
        <v>15</v>
      </c>
      <c r="D250" s="7">
        <v>0</v>
      </c>
      <c r="E250" s="2" t="s">
        <v>353</v>
      </c>
    </row>
    <row r="251" spans="1:22" ht="31.5" x14ac:dyDescent="0.25">
      <c r="A251" s="6" t="s">
        <v>356</v>
      </c>
      <c r="B251" s="7" t="s">
        <v>43</v>
      </c>
      <c r="C251" s="7" t="s">
        <v>15</v>
      </c>
      <c r="D251" s="7">
        <v>0</v>
      </c>
      <c r="E251" s="2" t="s">
        <v>353</v>
      </c>
    </row>
    <row r="252" spans="1:22" ht="31.5" x14ac:dyDescent="0.25">
      <c r="A252" s="6" t="s">
        <v>357</v>
      </c>
      <c r="B252" s="7" t="s">
        <v>358</v>
      </c>
      <c r="C252" s="7" t="s">
        <v>15</v>
      </c>
      <c r="D252" s="7">
        <v>0</v>
      </c>
      <c r="E252" s="2" t="s">
        <v>353</v>
      </c>
    </row>
    <row r="253" spans="1:22" ht="31.5" x14ac:dyDescent="0.25">
      <c r="A253" s="6" t="s">
        <v>359</v>
      </c>
      <c r="B253" s="7" t="s">
        <v>47</v>
      </c>
      <c r="C253" s="7" t="s">
        <v>15</v>
      </c>
      <c r="D253" s="7">
        <v>0</v>
      </c>
      <c r="E253" s="2" t="s">
        <v>353</v>
      </c>
    </row>
    <row r="254" spans="1:22" x14ac:dyDescent="0.25">
      <c r="A254" s="45" t="s">
        <v>360</v>
      </c>
      <c r="B254" s="45"/>
      <c r="C254" s="45"/>
      <c r="D254" s="45"/>
      <c r="E254" s="31"/>
    </row>
    <row r="255" spans="1:22" ht="31.5" x14ac:dyDescent="0.25">
      <c r="A255" s="6" t="s">
        <v>361</v>
      </c>
      <c r="B255" s="7" t="s">
        <v>343</v>
      </c>
      <c r="C255" s="7" t="s">
        <v>344</v>
      </c>
      <c r="D255" s="7">
        <v>0</v>
      </c>
      <c r="E255" s="2" t="s">
        <v>353</v>
      </c>
    </row>
    <row r="256" spans="1:22" ht="31.5" x14ac:dyDescent="0.25">
      <c r="A256" s="6" t="s">
        <v>362</v>
      </c>
      <c r="B256" s="7" t="s">
        <v>346</v>
      </c>
      <c r="C256" s="7" t="s">
        <v>344</v>
      </c>
      <c r="D256" s="7">
        <v>0</v>
      </c>
      <c r="E256" s="2" t="s">
        <v>353</v>
      </c>
    </row>
    <row r="257" spans="1:5" ht="31.5" x14ac:dyDescent="0.25">
      <c r="A257" s="6" t="s">
        <v>363</v>
      </c>
      <c r="B257" s="7" t="s">
        <v>364</v>
      </c>
      <c r="C257" s="7" t="s">
        <v>344</v>
      </c>
      <c r="D257" s="7">
        <v>0</v>
      </c>
      <c r="E257" s="2" t="s">
        <v>353</v>
      </c>
    </row>
    <row r="258" spans="1:5" ht="31.5" x14ac:dyDescent="0.25">
      <c r="A258" s="6" t="s">
        <v>365</v>
      </c>
      <c r="B258" s="7" t="s">
        <v>350</v>
      </c>
      <c r="C258" s="7" t="s">
        <v>15</v>
      </c>
      <c r="D258" s="7">
        <v>0</v>
      </c>
      <c r="E258" s="2" t="s">
        <v>353</v>
      </c>
    </row>
    <row r="259" spans="1:5" x14ac:dyDescent="0.25">
      <c r="A259" s="45" t="s">
        <v>366</v>
      </c>
      <c r="B259" s="45"/>
      <c r="C259" s="45"/>
      <c r="D259" s="45"/>
    </row>
    <row r="260" spans="1:5" x14ac:dyDescent="0.25">
      <c r="A260" s="6" t="s">
        <v>367</v>
      </c>
      <c r="B260" s="7" t="s">
        <v>368</v>
      </c>
      <c r="C260" s="7" t="s">
        <v>344</v>
      </c>
      <c r="D260" s="7">
        <v>0</v>
      </c>
      <c r="E260" s="2" t="s">
        <v>369</v>
      </c>
    </row>
    <row r="261" spans="1:5" x14ac:dyDescent="0.25">
      <c r="A261" s="6" t="s">
        <v>370</v>
      </c>
      <c r="B261" s="7" t="s">
        <v>371</v>
      </c>
      <c r="C261" s="7" t="s">
        <v>344</v>
      </c>
      <c r="D261" s="7">
        <v>0</v>
      </c>
      <c r="E261" s="2" t="s">
        <v>369</v>
      </c>
    </row>
    <row r="262" spans="1:5" ht="31.5" x14ac:dyDescent="0.25">
      <c r="A262" s="6" t="s">
        <v>372</v>
      </c>
      <c r="B262" s="7" t="s">
        <v>373</v>
      </c>
      <c r="C262" s="7" t="s">
        <v>15</v>
      </c>
      <c r="D262" s="7">
        <v>0</v>
      </c>
      <c r="E262" s="2" t="s">
        <v>369</v>
      </c>
    </row>
    <row r="266" spans="1:5" x14ac:dyDescent="0.25">
      <c r="A266" s="47" t="s">
        <v>374</v>
      </c>
      <c r="B266" s="47"/>
      <c r="D266" s="32" t="s">
        <v>375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2019-04-09T08:20:38Z</dcterms:modified>
</cp:coreProperties>
</file>