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54" i="1" l="1"/>
  <c r="D252" i="1"/>
  <c r="D251" i="1"/>
  <c r="D170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F89" i="1"/>
  <c r="F85" i="1"/>
  <c r="E77" i="1"/>
  <c r="E73" i="1"/>
  <c r="E62" i="1"/>
  <c r="E29" i="1"/>
  <c r="D25" i="1"/>
  <c r="D23" i="1"/>
  <c r="D15" i="1"/>
  <c r="D14" i="1"/>
  <c r="D13" i="1"/>
  <c r="D11" i="1"/>
  <c r="D10" i="1"/>
  <c r="D9" i="1"/>
  <c r="D72" i="1" l="1"/>
  <c r="E171" i="1"/>
  <c r="D156" i="1"/>
  <c r="E167" i="1" l="1"/>
  <c r="D160" i="1"/>
  <c r="D84" i="1" l="1"/>
  <c r="D92" i="1"/>
  <c r="D88" i="1"/>
  <c r="D70" i="1"/>
  <c r="D66" i="1"/>
  <c r="D64" i="1"/>
  <c r="D60" i="1"/>
  <c r="D32" i="1"/>
  <c r="D28" i="1"/>
  <c r="D190" i="1"/>
  <c r="D162" i="1"/>
  <c r="D12" i="1" l="1"/>
  <c r="D17" i="1" s="1"/>
  <c r="D16" i="1" s="1"/>
  <c r="D22" i="1" s="1"/>
  <c r="D98" i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78" i="1"/>
  <c r="D58" i="1"/>
  <c r="D54" i="1"/>
  <c r="D50" i="1"/>
  <c r="D46" i="1"/>
  <c r="D42" i="1"/>
  <c r="D38" i="1"/>
  <c r="D34" i="1"/>
  <c r="D208" i="1" l="1"/>
  <c r="D249" i="1" s="1"/>
  <c r="D24" i="1" s="1"/>
</calcChain>
</file>

<file path=xl/sharedStrings.xml><?xml version="1.0" encoding="utf-8"?>
<sst xmlns="http://schemas.openxmlformats.org/spreadsheetml/2006/main" count="985" uniqueCount="386">
  <si>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</si>
  <si>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</si>
  <si>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</si>
  <si>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</si>
  <si>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</si>
  <si>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</si>
  <si>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</si>
  <si>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</si>
  <si>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</si>
  <si>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</si>
  <si>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</si>
  <si>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</si>
  <si>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</si>
  <si>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</si>
  <si>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</si>
  <si>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</si>
  <si>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</si>
  <si>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</si>
  <si>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</si>
  <si>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</si>
  <si>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</si>
  <si>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</si>
  <si>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</si>
  <si>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</si>
  <si>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</si>
  <si>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</si>
  <si>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</si>
  <si>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</si>
  <si>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</si>
  <si>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</si>
  <si>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</si>
  <si>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</si>
  <si>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</si>
  <si>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</si>
  <si>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</si>
  <si>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</si>
  <si>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</si>
  <si>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</si>
  <si>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</si>
  <si>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</si>
  <si>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</si>
  <si>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</si>
  <si>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</si>
  <si>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</si>
  <si>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</si>
  <si>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</si>
  <si>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</si>
  <si>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</si>
  <si>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</si>
  <si>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</si>
  <si>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</si>
  <si>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</si>
  <si>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</si>
  <si>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</si>
  <si>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</si>
  <si>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</si>
  <si>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</si>
  <si>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</si>
  <si>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</si>
  <si>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</si>
  <si>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</si>
  <si>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</si>
  <si>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</si>
  <si>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</si>
  <si>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</si>
  <si>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</si>
  <si>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</si>
  <si>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</si>
  <si>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</si>
  <si>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</si>
  <si>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</si>
  <si>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</si>
  <si>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</si>
  <si>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</si>
  <si>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</si>
  <si>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</si>
  <si>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</si>
  <si>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</si>
  <si>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</si>
  <si>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</si>
  <si>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</si>
  <si>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</si>
  <si>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</si>
  <si>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</si>
  <si>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</si>
  <si>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</si>
  <si>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</si>
  <si>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</si>
  <si>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</si>
  <si>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</si>
  <si>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</si>
  <si>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</si>
  <si>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</si>
  <si>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</si>
  <si>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</si>
  <si>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</si>
  <si>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</si>
  <si>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</si>
  <si>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</si>
  <si>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</si>
  <si>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</si>
  <si>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</si>
  <si>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</si>
  <si>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</si>
  <si>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</si>
  <si>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</si>
  <si>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</si>
  <si>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</si>
  <si>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</si>
  <si>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</si>
  <si>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</si>
  <si>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</si>
  <si>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</si>
  <si>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</si>
  <si>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</si>
  <si>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</si>
  <si>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</si>
  <si>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</si>
  <si>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</si>
  <si>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</si>
  <si>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</si>
  <si>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</si>
  <si>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</si>
  <si>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</si>
  <si>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</si>
  <si>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</si>
  <si>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</si>
  <si>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</si>
  <si>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</si>
  <si>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</si>
  <si>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</si>
  <si>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</si>
  <si>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</si>
  <si>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</si>
  <si>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</si>
  <si>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</si>
  <si>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</si>
  <si>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</si>
  <si>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</si>
  <si>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</si>
  <si>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</si>
  <si>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</si>
  <si>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</si>
  <si>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</si>
  <si>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</si>
  <si>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</si>
  <si>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</si>
  <si>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</si>
  <si>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</si>
  <si>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</si>
  <si>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</si>
  <si>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</si>
  <si>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</si>
  <si>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</si>
  <si>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</si>
  <si>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</si>
  <si>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</si>
  <si>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</si>
  <si>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</si>
  <si>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</si>
  <si>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</si>
  <si>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</si>
  <si>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</si>
  <si>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</si>
  <si>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</si>
  <si>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</si>
  <si>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</si>
  <si>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</si>
  <si>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</si>
  <si>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</si>
  <si>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</si>
  <si>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</si>
  <si>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</si>
  <si>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</si>
  <si>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</si>
  <si>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</si>
  <si>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</si>
  <si>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</si>
  <si>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</si>
  <si>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</si>
  <si>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</si>
  <si>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</si>
  <si>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</si>
  <si>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</si>
  <si>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</si>
  <si>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</si>
  <si>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</si>
  <si>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</si>
  <si>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</si>
  <si>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</si>
  <si>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</si>
  <si>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</si>
  <si>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</si>
  <si>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</si>
  <si>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</si>
  <si>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</si>
  <si>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</si>
  <si>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</si>
  <si>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</si>
  <si>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</si>
  <si>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</si>
  <si>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</si>
  <si>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</si>
  <si>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</si>
  <si>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</si>
  <si>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</si>
  <si>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</si>
  <si>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</si>
  <si>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</si>
  <si>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</si>
  <si>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</si>
  <si>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</si>
  <si>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</si>
  <si>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</si>
  <si>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</si>
  <si>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</si>
  <si>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</si>
  <si>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</si>
  <si>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</si>
  <si>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</si>
  <si>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</si>
  <si>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</si>
  <si>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</si>
  <si>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</si>
  <si>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</si>
  <si>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</si>
  <si>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</si>
  <si>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</si>
  <si>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</si>
  <si>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</si>
  <si>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</si>
  <si>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</si>
  <si>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</si>
  <si>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</si>
  <si>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</si>
  <si>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</si>
  <si>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</si>
  <si>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</si>
  <si>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</si>
  <si>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</si>
  <si>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</si>
  <si>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</si>
  <si>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</si>
  <si>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</si>
  <si>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</si>
  <si>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</si>
  <si>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</si>
  <si>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</si>
  <si>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</si>
  <si>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</si>
  <si>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</si>
  <si>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</si>
  <si>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</si>
  <si>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</si>
  <si>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</si>
  <si>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</si>
  <si>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</si>
  <si>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</si>
  <si>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</si>
  <si>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</si>
  <si>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</si>
  <si>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</si>
  <si>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</si>
  <si>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</si>
  <si>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</si>
  <si>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</si>
  <si>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</si>
  <si>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</si>
  <si>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</si>
  <si>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</si>
  <si>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</si>
  <si>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</si>
  <si>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</si>
  <si>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</si>
  <si>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</si>
  <si>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</si>
  <si>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</si>
  <si>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</si>
  <si>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</si>
  <si>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</si>
  <si>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</si>
  <si>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</si>
  <si>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</si>
  <si>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</si>
  <si>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</si>
  <si>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</si>
  <si>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</si>
  <si>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</si>
  <si>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</si>
  <si>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</si>
  <si>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</si>
  <si>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</si>
  <si>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</si>
  <si>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</si>
  <si>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</si>
  <si>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</si>
  <si>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</si>
  <si>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</si>
  <si>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</si>
  <si>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</si>
  <si>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</si>
  <si>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</si>
  <si>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</si>
  <si>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</si>
  <si>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</si>
  <si>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</si>
  <si>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</si>
  <si>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</si>
  <si>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</si>
  <si>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</si>
  <si>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</si>
  <si>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</si>
  <si>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</si>
  <si>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</si>
  <si>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</si>
  <si>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</si>
  <si>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</si>
  <si>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</si>
  <si>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</si>
  <si>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</si>
  <si>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</si>
  <si>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</si>
  <si>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</si>
  <si>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</si>
  <si>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</si>
  <si>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</si>
  <si>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</si>
  <si>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</si>
  <si>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</si>
  <si>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</si>
  <si>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</si>
  <si>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</si>
  <si>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</si>
  <si>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</si>
  <si>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</si>
  <si>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</si>
  <si>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</si>
  <si>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</si>
  <si>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</si>
  <si>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</si>
  <si>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</si>
  <si>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</si>
  <si>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</si>
  <si>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</si>
  <si>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</si>
  <si>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</si>
  <si>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</si>
  <si>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</si>
  <si>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</si>
  <si>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</si>
  <si>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</si>
  <si>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</si>
  <si>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</si>
  <si>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</si>
  <si>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</si>
  <si>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</si>
  <si>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</si>
  <si>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</si>
  <si>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</si>
  <si>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</si>
  <si>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</si>
  <si>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</si>
  <si>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</si>
  <si>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</si>
  <si>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</si>
  <si>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</si>
  <si>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</si>
  <si>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</si>
  <si>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</si>
  <si>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</si>
  <si>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</si>
  <si>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</si>
  <si>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</si>
  <si>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</si>
  <si>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</si>
  <si>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</si>
  <si>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</si>
  <si>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</si>
  <si>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</si>
  <si>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</si>
  <si>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</si>
  <si>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</si>
  <si>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</si>
  <si>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</si>
  <si>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</si>
  <si>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по дому №20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</si>
</sst>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/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20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-94043.875999999989</v>
          </cell>
        </row>
        <row r="25">
          <cell r="D25">
            <v>48299.23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F4">
            <v>1068.9000000000001</v>
          </cell>
        </row>
        <row r="39">
          <cell r="GF39">
            <v>0.23566300000000001</v>
          </cell>
        </row>
        <row r="43">
          <cell r="GF43">
            <v>0.10018000000000001</v>
          </cell>
        </row>
        <row r="123">
          <cell r="GF123">
            <v>60556.823535599986</v>
          </cell>
        </row>
        <row r="124">
          <cell r="GF124">
            <v>83667.58739640002</v>
          </cell>
        </row>
        <row r="125">
          <cell r="GF125">
            <v>15717.960720000003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3">
          <cell r="I23">
            <v>0</v>
          </cell>
          <cell r="M23">
            <v>77938.03</v>
          </cell>
          <cell r="P23">
            <v>6023.16</v>
          </cell>
          <cell r="U23">
            <v>6833.9700000000012</v>
          </cell>
          <cell r="V23">
            <v>5700.42</v>
          </cell>
          <cell r="W23">
            <v>387.49</v>
          </cell>
          <cell r="Z23">
            <v>7297.2899999999991</v>
          </cell>
          <cell r="AD23">
            <v>-8416.92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20">
          <cell r="D120">
            <v>4976.2605999999996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13">
          <cell r="B113">
            <v>190.74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2">
          <cell r="GW102">
            <v>85.86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55">
          <cell r="MY55">
            <v>7739.2475852307725</v>
          </cell>
        </row>
      </sheetData>
      <sheetData sheetId="1">
        <row r="49">
          <cell r="AQ49">
            <v>3059.1918000000005</v>
          </cell>
        </row>
      </sheetData>
      <sheetData sheetId="2">
        <row r="55">
          <cell r="JU55">
            <v>9661.5885900000012</v>
          </cell>
        </row>
      </sheetData>
      <sheetData sheetId="3">
        <row r="49">
          <cell r="LM49">
            <v>39.384384000000011</v>
          </cell>
        </row>
      </sheetData>
      <sheetData sheetId="4">
        <row r="49">
          <cell r="X49">
            <v>0</v>
          </cell>
        </row>
      </sheetData>
      <sheetData sheetId="5">
        <row r="49">
          <cell r="BB49">
            <v>1188.0823499999999</v>
          </cell>
        </row>
      </sheetData>
      <sheetData sheetId="6">
        <row r="49">
          <cell r="UY49">
            <v>788.97341399999982</v>
          </cell>
        </row>
      </sheetData>
      <sheetData sheetId="7"/>
      <sheetData sheetId="8">
        <row r="49">
          <cell r="M49">
            <v>0</v>
          </cell>
        </row>
      </sheetData>
      <sheetData sheetId="9">
        <row r="49">
          <cell r="M49">
            <v>364.92246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Normal="80" zoomScaleSheetLayoutView="100" workbookViewId="0">
      <selection activeCell="E73" sqref="E1:F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385</v>
      </c>
      <c r="B2" s="46"/>
      <c r="C2" s="46"/>
      <c r="D2" s="46"/>
      <c r="E2" s="2">
        <v>1068.9000000000001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380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381</v>
      </c>
    </row>
    <row r="8" spans="1:22" ht="42.75" customHeight="1" x14ac:dyDescent="0.25">
      <c r="A8" s="47" t="s">
        <v>12</v>
      </c>
      <c r="B8" s="47"/>
      <c r="C8" s="47"/>
      <c r="D8" s="47"/>
    </row>
    <row r="9" spans="1:22" x14ac:dyDescent="0.25">
      <c r="A9" s="6" t="s">
        <v>13</v>
      </c>
      <c r="B9" s="7" t="s">
        <v>14</v>
      </c>
      <c r="C9" s="7" t="s">
        <v>15</v>
      </c>
      <c r="D9" s="41">
        <f>[1]Лист1!$D$23</f>
        <v>0</v>
      </c>
      <c r="E9" s="2" t="s">
        <v>382</v>
      </c>
      <c r="F9" s="10"/>
    </row>
    <row r="10" spans="1:22" ht="17.25" customHeight="1" x14ac:dyDescent="0.25">
      <c r="A10" s="6" t="s">
        <v>16</v>
      </c>
      <c r="B10" s="7" t="s">
        <v>17</v>
      </c>
      <c r="C10" s="7" t="s">
        <v>15</v>
      </c>
      <c r="D10" s="41">
        <f>[1]Лист1!$D$24</f>
        <v>-94043.875999999989</v>
      </c>
      <c r="E10" s="2" t="s">
        <v>382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42">
        <f>[1]Лист1!$D$25</f>
        <v>48299.23</v>
      </c>
      <c r="E11" s="2" t="s">
        <v>382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1">
        <f>D13+D14+D15</f>
        <v>159942.371652</v>
      </c>
      <c r="E12" s="2" t="s">
        <v>383</v>
      </c>
    </row>
    <row r="13" spans="1:22" x14ac:dyDescent="0.25">
      <c r="A13" s="6" t="s">
        <v>22</v>
      </c>
      <c r="B13" s="9" t="s">
        <v>23</v>
      </c>
      <c r="C13" s="7" t="s">
        <v>15</v>
      </c>
      <c r="D13" s="41">
        <f>'[2]гук(2016)'!$GF$124</f>
        <v>83667.58739640002</v>
      </c>
      <c r="E13" s="2" t="s">
        <v>383</v>
      </c>
    </row>
    <row r="14" spans="1:22" x14ac:dyDescent="0.25">
      <c r="A14" s="6" t="s">
        <v>24</v>
      </c>
      <c r="B14" s="9" t="s">
        <v>25</v>
      </c>
      <c r="C14" s="7" t="s">
        <v>15</v>
      </c>
      <c r="D14" s="41">
        <f>'[2]гук(2016)'!$GF$123</f>
        <v>60556.823535599986</v>
      </c>
      <c r="E14" s="2" t="s">
        <v>383</v>
      </c>
    </row>
    <row r="15" spans="1:22" x14ac:dyDescent="0.25">
      <c r="A15" s="6" t="s">
        <v>26</v>
      </c>
      <c r="B15" s="9" t="s">
        <v>27</v>
      </c>
      <c r="C15" s="7" t="s">
        <v>15</v>
      </c>
      <c r="D15" s="41">
        <f>'[2]гук(2016)'!$GF$125</f>
        <v>15717.960720000003</v>
      </c>
      <c r="E15" s="2" t="s">
        <v>383</v>
      </c>
    </row>
    <row r="16" spans="1:22" x14ac:dyDescent="0.25">
      <c r="A16" s="9" t="s">
        <v>28</v>
      </c>
      <c r="B16" s="9" t="s">
        <v>29</v>
      </c>
      <c r="C16" s="9" t="s">
        <v>15</v>
      </c>
      <c r="D16" s="35">
        <f>D17</f>
        <v>73587.421652000005</v>
      </c>
      <c r="E16" s="2" t="s">
        <v>382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5">
        <f>D12-D25+D254+D270</f>
        <v>73587.421652000005</v>
      </c>
      <c r="E17" s="2" t="s">
        <v>382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5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5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5">
        <v>0</v>
      </c>
      <c r="E20" s="2" t="s">
        <v>382</v>
      </c>
    </row>
    <row r="21" spans="1:22" x14ac:dyDescent="0.25">
      <c r="A21" s="9" t="s">
        <v>38</v>
      </c>
      <c r="B21" s="9" t="s">
        <v>39</v>
      </c>
      <c r="C21" s="9" t="s">
        <v>15</v>
      </c>
      <c r="D21" s="35">
        <v>0</v>
      </c>
      <c r="E21" s="2" t="s">
        <v>382</v>
      </c>
    </row>
    <row r="22" spans="1:22" x14ac:dyDescent="0.25">
      <c r="A22" s="9" t="s">
        <v>40</v>
      </c>
      <c r="B22" s="9" t="s">
        <v>41</v>
      </c>
      <c r="C22" s="9" t="s">
        <v>15</v>
      </c>
      <c r="D22" s="35">
        <f>D16+D10+D9</f>
        <v>-20456.454347999985</v>
      </c>
      <c r="E22" s="2" t="s">
        <v>382</v>
      </c>
      <c r="F22" s="10"/>
    </row>
    <row r="23" spans="1:22" x14ac:dyDescent="0.25">
      <c r="A23" s="9" t="s">
        <v>42</v>
      </c>
      <c r="B23" s="9" t="s">
        <v>43</v>
      </c>
      <c r="C23" s="9" t="s">
        <v>15</v>
      </c>
      <c r="D23" s="35">
        <f>'[3]2018 непоср.'!$I$23</f>
        <v>0</v>
      </c>
      <c r="E23" s="2" t="s">
        <v>382</v>
      </c>
    </row>
    <row r="24" spans="1:22" x14ac:dyDescent="0.25">
      <c r="A24" s="9" t="s">
        <v>44</v>
      </c>
      <c r="B24" s="9" t="s">
        <v>45</v>
      </c>
      <c r="C24" s="9" t="s">
        <v>15</v>
      </c>
      <c r="D24" s="35">
        <f>D22-D249</f>
        <v>-172420.22652363079</v>
      </c>
      <c r="E24" s="2" t="s">
        <v>382</v>
      </c>
    </row>
    <row r="25" spans="1:22" x14ac:dyDescent="0.25">
      <c r="A25" s="9" t="s">
        <v>46</v>
      </c>
      <c r="B25" s="9" t="s">
        <v>47</v>
      </c>
      <c r="C25" s="9" t="s">
        <v>15</v>
      </c>
      <c r="D25" s="43">
        <f>'[3]2018 непоср.'!$M$23</f>
        <v>77938.03</v>
      </c>
      <c r="E25" s="2" t="s">
        <v>382</v>
      </c>
    </row>
    <row r="26" spans="1:22" s="11" customFormat="1" ht="35.25" customHeight="1" x14ac:dyDescent="0.25">
      <c r="A26" s="48" t="s">
        <v>48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18">
        <f>E29</f>
        <v>6833.9700000000012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8">
        <f>'[3]2018 непоср.'!$U$23</f>
        <v>6833.9700000000012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4">
        <f>E29/E2</f>
        <v>6.393460566937974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 x14ac:dyDescent="0.25">
      <c r="A33" s="36" t="s">
        <v>64</v>
      </c>
      <c r="B33" s="20" t="s">
        <v>50</v>
      </c>
      <c r="C33" s="20" t="s">
        <v>7</v>
      </c>
      <c r="D33" s="20" t="s">
        <v>65</v>
      </c>
      <c r="E33" s="37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45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 x14ac:dyDescent="0.25">
      <c r="A39" s="23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x14ac:dyDescent="0.25">
      <c r="A40" s="23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x14ac:dyDescent="0.25">
      <c r="A41" s="23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x14ac:dyDescent="0.25">
      <c r="A42" s="23" t="s">
        <v>79</v>
      </c>
      <c r="B42" s="8" t="s">
        <v>63</v>
      </c>
      <c r="C42" s="8" t="s">
        <v>15</v>
      </c>
      <c r="D42" s="24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 x14ac:dyDescent="0.25">
      <c r="A43" s="23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x14ac:dyDescent="0.25">
      <c r="A44" s="23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x14ac:dyDescent="0.25">
      <c r="A45" s="23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x14ac:dyDescent="0.25">
      <c r="A46" s="23" t="s">
        <v>85</v>
      </c>
      <c r="B46" s="8" t="s">
        <v>63</v>
      </c>
      <c r="C46" s="8" t="s">
        <v>15</v>
      </c>
      <c r="D46" s="45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x14ac:dyDescent="0.25">
      <c r="A48" s="23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x14ac:dyDescent="0.25">
      <c r="A49" s="23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x14ac:dyDescent="0.25">
      <c r="A50" s="23" t="s">
        <v>91</v>
      </c>
      <c r="B50" s="8" t="s">
        <v>63</v>
      </c>
      <c r="C50" s="8" t="s">
        <v>15</v>
      </c>
      <c r="D50" s="24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 x14ac:dyDescent="0.25">
      <c r="A51" s="23" t="s">
        <v>92</v>
      </c>
      <c r="B51" s="8" t="s">
        <v>55</v>
      </c>
      <c r="C51" s="8" t="s">
        <v>7</v>
      </c>
      <c r="D51" s="24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x14ac:dyDescent="0.25">
      <c r="A52" s="23" t="s">
        <v>94</v>
      </c>
      <c r="B52" s="8" t="s">
        <v>58</v>
      </c>
      <c r="C52" s="8" t="s">
        <v>7</v>
      </c>
      <c r="D52" s="24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x14ac:dyDescent="0.25">
      <c r="A53" s="23" t="s">
        <v>96</v>
      </c>
      <c r="B53" s="8" t="s">
        <v>3</v>
      </c>
      <c r="C53" s="8" t="s">
        <v>7</v>
      </c>
      <c r="D53" s="24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x14ac:dyDescent="0.25">
      <c r="A54" s="23" t="s">
        <v>97</v>
      </c>
      <c r="B54" s="8" t="s">
        <v>63</v>
      </c>
      <c r="C54" s="8" t="s">
        <v>15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 x14ac:dyDescent="0.25">
      <c r="A55" s="23" t="s">
        <v>98</v>
      </c>
      <c r="B55" s="8" t="s">
        <v>55</v>
      </c>
      <c r="C55" s="8" t="s">
        <v>7</v>
      </c>
      <c r="D55" s="24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x14ac:dyDescent="0.25">
      <c r="A56" s="23" t="s">
        <v>100</v>
      </c>
      <c r="B56" s="8" t="s">
        <v>58</v>
      </c>
      <c r="C56" s="8" t="s">
        <v>7</v>
      </c>
      <c r="D56" s="24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x14ac:dyDescent="0.25">
      <c r="A57" s="23" t="s">
        <v>101</v>
      </c>
      <c r="B57" s="8" t="s">
        <v>3</v>
      </c>
      <c r="C57" s="8" t="s">
        <v>7</v>
      </c>
      <c r="D57" s="24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x14ac:dyDescent="0.25">
      <c r="A58" s="23" t="s">
        <v>102</v>
      </c>
      <c r="B58" s="8" t="s">
        <v>63</v>
      </c>
      <c r="C58" s="8" t="s">
        <v>15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 x14ac:dyDescent="0.25">
      <c r="A59" s="36" t="s">
        <v>103</v>
      </c>
      <c r="B59" s="20" t="s">
        <v>50</v>
      </c>
      <c r="C59" s="20" t="s">
        <v>7</v>
      </c>
      <c r="D59" s="20" t="s">
        <v>104</v>
      </c>
      <c r="E59" s="3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x14ac:dyDescent="0.25">
      <c r="A60" s="23" t="s">
        <v>105</v>
      </c>
      <c r="B60" s="8" t="s">
        <v>53</v>
      </c>
      <c r="C60" s="8" t="s">
        <v>15</v>
      </c>
      <c r="D60" s="8">
        <f>E62</f>
        <v>6023.16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 x14ac:dyDescent="0.25">
      <c r="A61" s="23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x14ac:dyDescent="0.25">
      <c r="A62" s="23" t="s">
        <v>108</v>
      </c>
      <c r="B62" s="8" t="s">
        <v>58</v>
      </c>
      <c r="C62" s="8" t="s">
        <v>7</v>
      </c>
      <c r="D62" s="8" t="s">
        <v>109</v>
      </c>
      <c r="E62" s="38">
        <f>'[3]2018 непоср.'!$P$23</f>
        <v>6023.16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x14ac:dyDescent="0.25">
      <c r="A63" s="23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x14ac:dyDescent="0.25">
      <c r="A64" s="23" t="s">
        <v>111</v>
      </c>
      <c r="B64" s="8" t="s">
        <v>63</v>
      </c>
      <c r="C64" s="8" t="s">
        <v>15</v>
      </c>
      <c r="D64" s="25">
        <f>E62/E2</f>
        <v>5.6349143979792302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x14ac:dyDescent="0.25">
      <c r="A65" s="36" t="s">
        <v>113</v>
      </c>
      <c r="B65" s="20" t="s">
        <v>50</v>
      </c>
      <c r="C65" s="20" t="s">
        <v>7</v>
      </c>
      <c r="D65" s="20" t="s">
        <v>114</v>
      </c>
      <c r="E65" s="37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x14ac:dyDescent="0.25">
      <c r="A66" s="23" t="s">
        <v>115</v>
      </c>
      <c r="B66" s="8" t="s">
        <v>53</v>
      </c>
      <c r="C66" s="8" t="s">
        <v>15</v>
      </c>
      <c r="D66" s="8">
        <f>E68</f>
        <v>15717.96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 x14ac:dyDescent="0.25">
      <c r="A67" s="23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x14ac:dyDescent="0.25">
      <c r="A68" s="23" t="s">
        <v>118</v>
      </c>
      <c r="B68" s="8" t="s">
        <v>58</v>
      </c>
      <c r="C68" s="8" t="s">
        <v>7</v>
      </c>
      <c r="D68" s="8" t="s">
        <v>109</v>
      </c>
      <c r="E68" s="33">
        <v>15717.96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x14ac:dyDescent="0.25">
      <c r="A69" s="23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x14ac:dyDescent="0.25">
      <c r="A70" s="23" t="s">
        <v>120</v>
      </c>
      <c r="B70" s="8" t="s">
        <v>63</v>
      </c>
      <c r="C70" s="8" t="s">
        <v>15</v>
      </c>
      <c r="D70" s="25">
        <f>E68/E2</f>
        <v>14.704799326410326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31.5" x14ac:dyDescent="0.25">
      <c r="A71" s="36" t="s">
        <v>121</v>
      </c>
      <c r="B71" s="20" t="s">
        <v>50</v>
      </c>
      <c r="C71" s="20" t="s">
        <v>7</v>
      </c>
      <c r="D71" s="20" t="s">
        <v>122</v>
      </c>
      <c r="E71" s="37"/>
      <c r="F71" s="26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123</v>
      </c>
      <c r="B72" s="8" t="s">
        <v>53</v>
      </c>
      <c r="C72" s="8" t="s">
        <v>15</v>
      </c>
      <c r="D72" s="24">
        <f>E73</f>
        <v>4976.2605999999996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 x14ac:dyDescent="0.25">
      <c r="A73" s="23" t="s">
        <v>124</v>
      </c>
      <c r="B73" s="8" t="s">
        <v>55</v>
      </c>
      <c r="C73" s="8" t="s">
        <v>7</v>
      </c>
      <c r="D73" s="8" t="s">
        <v>122</v>
      </c>
      <c r="E73" s="39">
        <f>[4]Лист1!$D$120</f>
        <v>4976.2605999999996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x14ac:dyDescent="0.25">
      <c r="A74" s="23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x14ac:dyDescent="0.25">
      <c r="A75" s="23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x14ac:dyDescent="0.25">
      <c r="A76" s="23" t="s">
        <v>127</v>
      </c>
      <c r="B76" s="8" t="s">
        <v>63</v>
      </c>
      <c r="C76" s="8" t="s">
        <v>15</v>
      </c>
      <c r="D76" s="25">
        <f>D72/E2</f>
        <v>4.6554968659369438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 x14ac:dyDescent="0.25">
      <c r="A77" s="36" t="s">
        <v>128</v>
      </c>
      <c r="B77" s="20" t="s">
        <v>50</v>
      </c>
      <c r="C77" s="20" t="s">
        <v>7</v>
      </c>
      <c r="D77" s="20" t="s">
        <v>129</v>
      </c>
      <c r="E77" s="40">
        <f>[5]дымивент!$B$113</f>
        <v>190.74</v>
      </c>
      <c r="F77" s="21">
        <v>12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x14ac:dyDescent="0.25">
      <c r="A78" s="23" t="s">
        <v>130</v>
      </c>
      <c r="B78" s="8" t="s">
        <v>53</v>
      </c>
      <c r="C78" s="8" t="s">
        <v>15</v>
      </c>
      <c r="D78" s="8">
        <f>E77</f>
        <v>190.74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 x14ac:dyDescent="0.25">
      <c r="A79" s="23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x14ac:dyDescent="0.25">
      <c r="A80" s="23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x14ac:dyDescent="0.25">
      <c r="A81" s="23" t="s">
        <v>134</v>
      </c>
      <c r="B81" s="8" t="s">
        <v>3</v>
      </c>
      <c r="C81" s="8" t="s">
        <v>7</v>
      </c>
      <c r="D81" s="8" t="s">
        <v>384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x14ac:dyDescent="0.25">
      <c r="A82" s="23" t="s">
        <v>135</v>
      </c>
      <c r="B82" s="8" t="s">
        <v>63</v>
      </c>
      <c r="C82" s="8" t="s">
        <v>15</v>
      </c>
      <c r="D82" s="25">
        <f>E77/F77</f>
        <v>15.895000000000001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x14ac:dyDescent="0.25">
      <c r="A83" s="36" t="s">
        <v>136</v>
      </c>
      <c r="B83" s="20" t="s">
        <v>50</v>
      </c>
      <c r="C83" s="20" t="s">
        <v>7</v>
      </c>
      <c r="D83" s="20" t="s">
        <v>137</v>
      </c>
      <c r="E83" s="37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x14ac:dyDescent="0.25">
      <c r="A84" s="23" t="s">
        <v>138</v>
      </c>
      <c r="B84" s="8" t="s">
        <v>53</v>
      </c>
      <c r="C84" s="8" t="s">
        <v>15</v>
      </c>
      <c r="D84" s="8">
        <f>F85+F89</f>
        <v>12997.71</v>
      </c>
      <c r="E84" s="37"/>
      <c r="F84" s="21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 x14ac:dyDescent="0.25">
      <c r="A85" s="23" t="s">
        <v>139</v>
      </c>
      <c r="B85" s="8" t="s">
        <v>55</v>
      </c>
      <c r="C85" s="8" t="s">
        <v>7</v>
      </c>
      <c r="D85" s="8" t="s">
        <v>140</v>
      </c>
      <c r="E85" s="37"/>
      <c r="F85" s="33">
        <f>'[3]2018 непоср.'!$V$23</f>
        <v>5700.42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x14ac:dyDescent="0.25">
      <c r="A86" s="23" t="s">
        <v>141</v>
      </c>
      <c r="B86" s="8" t="s">
        <v>58</v>
      </c>
      <c r="C86" s="8" t="s">
        <v>7</v>
      </c>
      <c r="D86" s="8" t="s">
        <v>142</v>
      </c>
      <c r="E86" s="37"/>
      <c r="F86" s="21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x14ac:dyDescent="0.25">
      <c r="A87" s="23" t="s">
        <v>143</v>
      </c>
      <c r="B87" s="8" t="s">
        <v>3</v>
      </c>
      <c r="C87" s="8" t="s">
        <v>7</v>
      </c>
      <c r="D87" s="8" t="s">
        <v>61</v>
      </c>
      <c r="E87" s="37"/>
      <c r="F87" s="21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x14ac:dyDescent="0.25">
      <c r="A88" s="23" t="s">
        <v>144</v>
      </c>
      <c r="B88" s="8" t="s">
        <v>63</v>
      </c>
      <c r="C88" s="8" t="s">
        <v>15</v>
      </c>
      <c r="D88" s="25">
        <f>E85/E2</f>
        <v>0</v>
      </c>
      <c r="E88" s="37"/>
      <c r="F88" s="21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1" customFormat="1" ht="31.5" x14ac:dyDescent="0.25">
      <c r="A89" s="23" t="s">
        <v>145</v>
      </c>
      <c r="B89" s="8" t="s">
        <v>55</v>
      </c>
      <c r="C89" s="8" t="s">
        <v>7</v>
      </c>
      <c r="D89" s="8" t="s">
        <v>146</v>
      </c>
      <c r="E89" s="37"/>
      <c r="F89" s="38">
        <f>'[3]2018 непоср.'!$Z$23</f>
        <v>7297.2899999999991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1" customFormat="1" x14ac:dyDescent="0.25">
      <c r="A90" s="23" t="s">
        <v>147</v>
      </c>
      <c r="B90" s="8" t="s">
        <v>58</v>
      </c>
      <c r="C90" s="8" t="s">
        <v>7</v>
      </c>
      <c r="D90" s="8" t="s">
        <v>109</v>
      </c>
      <c r="E90" s="37"/>
      <c r="F90" s="2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x14ac:dyDescent="0.25">
      <c r="A91" s="23" t="s">
        <v>148</v>
      </c>
      <c r="B91" s="8" t="s">
        <v>3</v>
      </c>
      <c r="C91" s="8" t="s">
        <v>7</v>
      </c>
      <c r="D91" s="8" t="s">
        <v>61</v>
      </c>
      <c r="E91" s="37"/>
      <c r="F91" s="21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x14ac:dyDescent="0.25">
      <c r="A92" s="23" t="s">
        <v>149</v>
      </c>
      <c r="B92" s="8" t="s">
        <v>63</v>
      </c>
      <c r="C92" s="8" t="s">
        <v>15</v>
      </c>
      <c r="D92" s="25">
        <f>F89/E2</f>
        <v>6.826915520628682</v>
      </c>
      <c r="E92" s="37"/>
      <c r="F92" s="2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2" customFormat="1" ht="47.25" x14ac:dyDescent="0.25">
      <c r="A93" s="36" t="s">
        <v>150</v>
      </c>
      <c r="B93" s="20" t="s">
        <v>50</v>
      </c>
      <c r="C93" s="20" t="s">
        <v>7</v>
      </c>
      <c r="D93" s="20" t="s">
        <v>151</v>
      </c>
      <c r="E93" s="37"/>
      <c r="F93" s="8" t="s">
        <v>152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11" customFormat="1" x14ac:dyDescent="0.25">
      <c r="A94" s="23" t="s">
        <v>153</v>
      </c>
      <c r="B94" s="8" t="s">
        <v>53</v>
      </c>
      <c r="C94" s="8" t="s">
        <v>15</v>
      </c>
      <c r="D94" s="8">
        <f>E95+E99</f>
        <v>85.86</v>
      </c>
      <c r="E94" s="37"/>
      <c r="F94" s="8">
        <v>159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 x14ac:dyDescent="0.25">
      <c r="A95" s="23" t="s">
        <v>154</v>
      </c>
      <c r="B95" s="8" t="s">
        <v>55</v>
      </c>
      <c r="C95" s="8" t="s">
        <v>7</v>
      </c>
      <c r="D95" s="8" t="s">
        <v>155</v>
      </c>
      <c r="E95" s="37">
        <v>0</v>
      </c>
      <c r="F95" s="50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x14ac:dyDescent="0.25">
      <c r="A96" s="23" t="s">
        <v>156</v>
      </c>
      <c r="B96" s="8" t="s">
        <v>58</v>
      </c>
      <c r="C96" s="8" t="s">
        <v>7</v>
      </c>
      <c r="D96" s="8" t="s">
        <v>112</v>
      </c>
      <c r="E96" s="37"/>
      <c r="F96" s="50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x14ac:dyDescent="0.25">
      <c r="A97" s="23" t="s">
        <v>157</v>
      </c>
      <c r="B97" s="8" t="s">
        <v>3</v>
      </c>
      <c r="C97" s="8" t="s">
        <v>7</v>
      </c>
      <c r="D97" s="8" t="s">
        <v>158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31.5" x14ac:dyDescent="0.25">
      <c r="A98" s="23" t="s">
        <v>159</v>
      </c>
      <c r="B98" s="8" t="s">
        <v>63</v>
      </c>
      <c r="C98" s="8" t="s">
        <v>15</v>
      </c>
      <c r="D98" s="25">
        <f>E95/F94</f>
        <v>0</v>
      </c>
      <c r="E98" s="37"/>
      <c r="F98" s="8" t="s">
        <v>152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1" customFormat="1" ht="31.5" x14ac:dyDescent="0.25">
      <c r="A99" s="23" t="s">
        <v>160</v>
      </c>
      <c r="B99" s="8" t="s">
        <v>55</v>
      </c>
      <c r="C99" s="8" t="s">
        <v>7</v>
      </c>
      <c r="D99" s="8" t="s">
        <v>161</v>
      </c>
      <c r="E99" s="40">
        <f>'[6]Выполненные работы 2018 г.'!$GW$102</f>
        <v>85.86</v>
      </c>
      <c r="F99" s="8">
        <f>F94</f>
        <v>159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1" customFormat="1" x14ac:dyDescent="0.25">
      <c r="A100" s="23" t="s">
        <v>162</v>
      </c>
      <c r="B100" s="8" t="s">
        <v>58</v>
      </c>
      <c r="C100" s="8" t="s">
        <v>7</v>
      </c>
      <c r="D100" s="8" t="s">
        <v>163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x14ac:dyDescent="0.25">
      <c r="A101" s="23" t="s">
        <v>164</v>
      </c>
      <c r="B101" s="8" t="s">
        <v>3</v>
      </c>
      <c r="C101" s="8" t="s">
        <v>7</v>
      </c>
      <c r="D101" s="8" t="s">
        <v>158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x14ac:dyDescent="0.25">
      <c r="A102" s="23" t="s">
        <v>165</v>
      </c>
      <c r="B102" s="8" t="s">
        <v>63</v>
      </c>
      <c r="C102" s="8" t="s">
        <v>15</v>
      </c>
      <c r="D102" s="25">
        <f>E99/F99</f>
        <v>0.54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2" customFormat="1" ht="63" x14ac:dyDescent="0.25">
      <c r="A103" s="36" t="s">
        <v>166</v>
      </c>
      <c r="B103" s="20" t="s">
        <v>50</v>
      </c>
      <c r="C103" s="20" t="s">
        <v>7</v>
      </c>
      <c r="D103" s="20" t="s">
        <v>167</v>
      </c>
      <c r="E103" s="37"/>
      <c r="F103" s="3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11" customFormat="1" x14ac:dyDescent="0.25">
      <c r="A104" s="23" t="s">
        <v>168</v>
      </c>
      <c r="B104" s="8" t="s">
        <v>53</v>
      </c>
      <c r="C104" s="8" t="s">
        <v>15</v>
      </c>
      <c r="D104" s="24">
        <f>E105+E109+E113+E117+E121+E125+E129+E133+E137+E141+E145+E149+E157+E153</f>
        <v>77475.540583230788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 x14ac:dyDescent="0.25">
      <c r="A105" s="23" t="s">
        <v>169</v>
      </c>
      <c r="B105" s="8" t="s">
        <v>55</v>
      </c>
      <c r="C105" s="8" t="s">
        <v>7</v>
      </c>
      <c r="D105" s="8" t="s">
        <v>170</v>
      </c>
      <c r="E105" s="39">
        <f>'[7]Уборка ступеней и площадок '!$LM$49</f>
        <v>39.384384000000011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x14ac:dyDescent="0.25">
      <c r="A106" s="23" t="s">
        <v>171</v>
      </c>
      <c r="B106" s="8" t="s">
        <v>58</v>
      </c>
      <c r="C106" s="8" t="s">
        <v>7</v>
      </c>
      <c r="D106" s="8" t="s">
        <v>142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x14ac:dyDescent="0.25">
      <c r="A107" s="23" t="s">
        <v>172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x14ac:dyDescent="0.25">
      <c r="A108" s="23" t="s">
        <v>173</v>
      </c>
      <c r="B108" s="8" t="s">
        <v>63</v>
      </c>
      <c r="C108" s="8" t="s">
        <v>15</v>
      </c>
      <c r="D108" s="25">
        <f>E105/E2</f>
        <v>3.6845714285714294E-2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 x14ac:dyDescent="0.25">
      <c r="A109" s="23" t="s">
        <v>174</v>
      </c>
      <c r="B109" s="8" t="s">
        <v>55</v>
      </c>
      <c r="C109" s="8" t="s">
        <v>7</v>
      </c>
      <c r="D109" s="8" t="s">
        <v>175</v>
      </c>
      <c r="E109" s="40">
        <f>'[7]Сдвигание свежевыпавш.снега'!$AQ$49</f>
        <v>3059.1918000000005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x14ac:dyDescent="0.25">
      <c r="A110" s="23" t="s">
        <v>176</v>
      </c>
      <c r="B110" s="8" t="s">
        <v>58</v>
      </c>
      <c r="C110" s="8" t="s">
        <v>7</v>
      </c>
      <c r="D110" s="8" t="s">
        <v>177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x14ac:dyDescent="0.25">
      <c r="A111" s="23" t="s">
        <v>178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x14ac:dyDescent="0.25">
      <c r="A112" s="23" t="s">
        <v>179</v>
      </c>
      <c r="B112" s="8" t="s">
        <v>63</v>
      </c>
      <c r="C112" s="8" t="s">
        <v>15</v>
      </c>
      <c r="D112" s="25">
        <f>E109/E2</f>
        <v>2.8620000000000001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 x14ac:dyDescent="0.25">
      <c r="A113" s="23" t="s">
        <v>180</v>
      </c>
      <c r="B113" s="8" t="s">
        <v>55</v>
      </c>
      <c r="C113" s="8" t="s">
        <v>7</v>
      </c>
      <c r="D113" s="8" t="s">
        <v>181</v>
      </c>
      <c r="E113" s="40">
        <f>'[7]Уборка контейнерных площадок'!$UY$49</f>
        <v>788.97341399999982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x14ac:dyDescent="0.25">
      <c r="A114" s="23" t="s">
        <v>182</v>
      </c>
      <c r="B114" s="8" t="s">
        <v>58</v>
      </c>
      <c r="C114" s="8" t="s">
        <v>7</v>
      </c>
      <c r="D114" s="8" t="s">
        <v>183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x14ac:dyDescent="0.25">
      <c r="A115" s="23" t="s">
        <v>184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x14ac:dyDescent="0.25">
      <c r="A116" s="23" t="s">
        <v>185</v>
      </c>
      <c r="B116" s="8" t="s">
        <v>63</v>
      </c>
      <c r="C116" s="8" t="s">
        <v>15</v>
      </c>
      <c r="D116" s="25">
        <f>E113/E2</f>
        <v>0.73811714285714258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 x14ac:dyDescent="0.25">
      <c r="A117" s="23" t="s">
        <v>186</v>
      </c>
      <c r="B117" s="8" t="s">
        <v>55</v>
      </c>
      <c r="C117" s="8" t="s">
        <v>7</v>
      </c>
      <c r="D117" s="8" t="s">
        <v>187</v>
      </c>
      <c r="E117" s="39">
        <f>'[7]Уборка грунта'!$JU$55</f>
        <v>9661.5885900000012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x14ac:dyDescent="0.25">
      <c r="A118" s="23" t="s">
        <v>188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x14ac:dyDescent="0.25">
      <c r="A119" s="23" t="s">
        <v>189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x14ac:dyDescent="0.25">
      <c r="A120" s="23" t="s">
        <v>190</v>
      </c>
      <c r="B120" s="8" t="s">
        <v>63</v>
      </c>
      <c r="C120" s="8" t="s">
        <v>15</v>
      </c>
      <c r="D120" s="25">
        <f>E117/E2</f>
        <v>9.0388142857142864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 x14ac:dyDescent="0.25">
      <c r="A121" s="23" t="s">
        <v>191</v>
      </c>
      <c r="B121" s="8" t="s">
        <v>55</v>
      </c>
      <c r="C121" s="8" t="s">
        <v>7</v>
      </c>
      <c r="D121" s="8" t="s">
        <v>192</v>
      </c>
      <c r="E121" s="39">
        <f>'[7]Убор.двор.тер. очис нанос снег '!$MY$55</f>
        <v>7739.2475852307725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x14ac:dyDescent="0.25">
      <c r="A122" s="23" t="s">
        <v>193</v>
      </c>
      <c r="B122" s="8" t="s">
        <v>58</v>
      </c>
      <c r="C122" s="8" t="s">
        <v>7</v>
      </c>
      <c r="D122" s="8" t="s">
        <v>194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x14ac:dyDescent="0.25">
      <c r="A123" s="23" t="s">
        <v>195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x14ac:dyDescent="0.25">
      <c r="A124" s="23" t="s">
        <v>196</v>
      </c>
      <c r="B124" s="8" t="s">
        <v>63</v>
      </c>
      <c r="C124" s="8" t="s">
        <v>15</v>
      </c>
      <c r="D124" s="25">
        <f>E121/E2</f>
        <v>7.2403850549450572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 x14ac:dyDescent="0.25">
      <c r="A125" s="23" t="s">
        <v>197</v>
      </c>
      <c r="B125" s="8" t="s">
        <v>55</v>
      </c>
      <c r="C125" s="8" t="s">
        <v>7</v>
      </c>
      <c r="D125" s="8" t="s">
        <v>198</v>
      </c>
      <c r="E125" s="37">
        <f>'[7]сбор и вывоз листвы'!$M$49</f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x14ac:dyDescent="0.25">
      <c r="A126" s="23" t="s">
        <v>199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x14ac:dyDescent="0.25">
      <c r="A127" s="23" t="s">
        <v>200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x14ac:dyDescent="0.25">
      <c r="A128" s="23" t="s">
        <v>201</v>
      </c>
      <c r="B128" s="8" t="s">
        <v>63</v>
      </c>
      <c r="C128" s="8" t="s">
        <v>15</v>
      </c>
      <c r="D128" s="25">
        <f>E125/E2</f>
        <v>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 x14ac:dyDescent="0.25">
      <c r="A129" s="23" t="s">
        <v>202</v>
      </c>
      <c r="B129" s="8" t="s">
        <v>55</v>
      </c>
      <c r="C129" s="8" t="s">
        <v>7</v>
      </c>
      <c r="D129" s="8" t="s">
        <v>203</v>
      </c>
      <c r="E129" s="40">
        <f>'[7]Посыпка пескосоляной смесью'!$BB$49</f>
        <v>1188.0823499999999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x14ac:dyDescent="0.25">
      <c r="A130" s="23" t="s">
        <v>204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x14ac:dyDescent="0.25">
      <c r="A131" s="23" t="s">
        <v>205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x14ac:dyDescent="0.25">
      <c r="A132" s="23" t="s">
        <v>206</v>
      </c>
      <c r="B132" s="8" t="s">
        <v>63</v>
      </c>
      <c r="C132" s="8" t="s">
        <v>15</v>
      </c>
      <c r="D132" s="25">
        <f>E129/E2</f>
        <v>1.1114999999999997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 x14ac:dyDescent="0.25">
      <c r="A133" s="23" t="s">
        <v>207</v>
      </c>
      <c r="B133" s="8" t="s">
        <v>55</v>
      </c>
      <c r="C133" s="8" t="s">
        <v>7</v>
      </c>
      <c r="D133" s="8" t="s">
        <v>208</v>
      </c>
      <c r="E133" s="40">
        <f>'[7]Ликвид налед'!$X$49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x14ac:dyDescent="0.25">
      <c r="A134" s="23" t="s">
        <v>209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x14ac:dyDescent="0.25">
      <c r="A135" s="23" t="s">
        <v>210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x14ac:dyDescent="0.25">
      <c r="A136" s="23" t="s">
        <v>211</v>
      </c>
      <c r="B136" s="8" t="s">
        <v>63</v>
      </c>
      <c r="C136" s="8" t="s">
        <v>15</v>
      </c>
      <c r="D136" s="25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 x14ac:dyDescent="0.25">
      <c r="A137" s="23" t="s">
        <v>212</v>
      </c>
      <c r="B137" s="8" t="s">
        <v>55</v>
      </c>
      <c r="C137" s="8" t="s">
        <v>7</v>
      </c>
      <c r="D137" s="8" t="s">
        <v>213</v>
      </c>
      <c r="E137" s="40">
        <f>'[7]покос травы'!$M$49</f>
        <v>364.92246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x14ac:dyDescent="0.25">
      <c r="A138" s="23" t="s">
        <v>214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x14ac:dyDescent="0.25">
      <c r="A139" s="23" t="s">
        <v>215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x14ac:dyDescent="0.25">
      <c r="A140" s="23" t="s">
        <v>216</v>
      </c>
      <c r="B140" s="8" t="s">
        <v>63</v>
      </c>
      <c r="C140" s="8" t="s">
        <v>15</v>
      </c>
      <c r="D140" s="25">
        <f>E137/E2</f>
        <v>0.34139999999999998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 x14ac:dyDescent="0.25">
      <c r="A141" s="23" t="s">
        <v>217</v>
      </c>
      <c r="B141" s="8" t="s">
        <v>55</v>
      </c>
      <c r="C141" s="8" t="s">
        <v>7</v>
      </c>
      <c r="D141" s="25" t="s">
        <v>218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x14ac:dyDescent="0.25">
      <c r="A142" s="23" t="s">
        <v>219</v>
      </c>
      <c r="B142" s="8" t="s">
        <v>58</v>
      </c>
      <c r="C142" s="8" t="s">
        <v>7</v>
      </c>
      <c r="D142" s="25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x14ac:dyDescent="0.25">
      <c r="A143" s="23" t="s">
        <v>220</v>
      </c>
      <c r="B143" s="8" t="s">
        <v>3</v>
      </c>
      <c r="C143" s="8" t="s">
        <v>7</v>
      </c>
      <c r="D143" s="25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x14ac:dyDescent="0.25">
      <c r="A144" s="23" t="s">
        <v>221</v>
      </c>
      <c r="B144" s="8" t="s">
        <v>63</v>
      </c>
      <c r="C144" s="8" t="s">
        <v>15</v>
      </c>
      <c r="D144" s="25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 x14ac:dyDescent="0.25">
      <c r="A145" s="23" t="s">
        <v>222</v>
      </c>
      <c r="B145" s="8" t="s">
        <v>55</v>
      </c>
      <c r="C145" s="8" t="s">
        <v>7</v>
      </c>
      <c r="D145" s="25" t="s">
        <v>223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x14ac:dyDescent="0.25">
      <c r="A146" s="23" t="s">
        <v>224</v>
      </c>
      <c r="B146" s="8" t="s">
        <v>58</v>
      </c>
      <c r="C146" s="8" t="s">
        <v>7</v>
      </c>
      <c r="D146" s="25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x14ac:dyDescent="0.25">
      <c r="A147" s="23" t="s">
        <v>225</v>
      </c>
      <c r="B147" s="8" t="s">
        <v>3</v>
      </c>
      <c r="C147" s="8" t="s">
        <v>7</v>
      </c>
      <c r="D147" s="25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x14ac:dyDescent="0.25">
      <c r="A148" s="23" t="s">
        <v>226</v>
      </c>
      <c r="B148" s="8" t="s">
        <v>63</v>
      </c>
      <c r="C148" s="8" t="s">
        <v>15</v>
      </c>
      <c r="D148" s="25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 x14ac:dyDescent="0.25">
      <c r="A149" s="23" t="s">
        <v>227</v>
      </c>
      <c r="B149" s="8" t="s">
        <v>55</v>
      </c>
      <c r="C149" s="8" t="s">
        <v>7</v>
      </c>
      <c r="D149" s="25" t="s">
        <v>228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x14ac:dyDescent="0.25">
      <c r="A150" s="23" t="s">
        <v>229</v>
      </c>
      <c r="B150" s="8" t="s">
        <v>58</v>
      </c>
      <c r="C150" s="8" t="s">
        <v>7</v>
      </c>
      <c r="D150" s="25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x14ac:dyDescent="0.25">
      <c r="A151" s="23" t="s">
        <v>230</v>
      </c>
      <c r="B151" s="8" t="s">
        <v>3</v>
      </c>
      <c r="C151" s="8" t="s">
        <v>7</v>
      </c>
      <c r="D151" s="25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x14ac:dyDescent="0.25">
      <c r="A152" s="23" t="s">
        <v>231</v>
      </c>
      <c r="B152" s="8" t="s">
        <v>63</v>
      </c>
      <c r="C152" s="8" t="s">
        <v>15</v>
      </c>
      <c r="D152" s="25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 x14ac:dyDescent="0.25">
      <c r="A153" s="23"/>
      <c r="B153" s="8" t="s">
        <v>55</v>
      </c>
      <c r="C153" s="8" t="s">
        <v>7</v>
      </c>
      <c r="D153" s="25" t="s">
        <v>378</v>
      </c>
      <c r="E153" s="37">
        <f>'[3]2018 непоср.'!$W$23</f>
        <v>387.49</v>
      </c>
      <c r="F153" s="27" t="s">
        <v>232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x14ac:dyDescent="0.25">
      <c r="A154" s="23"/>
      <c r="B154" s="8" t="s">
        <v>58</v>
      </c>
      <c r="C154" s="8" t="s">
        <v>7</v>
      </c>
      <c r="D154" s="25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x14ac:dyDescent="0.25">
      <c r="A155" s="23"/>
      <c r="B155" s="8" t="s">
        <v>3</v>
      </c>
      <c r="C155" s="8" t="s">
        <v>7</v>
      </c>
      <c r="D155" s="25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x14ac:dyDescent="0.25">
      <c r="A156" s="23"/>
      <c r="B156" s="8" t="s">
        <v>63</v>
      </c>
      <c r="C156" s="8" t="s">
        <v>15</v>
      </c>
      <c r="D156" s="25">
        <f>E153/E2</f>
        <v>0.36251286369164559</v>
      </c>
      <c r="E156" s="37"/>
      <c r="F156" s="27" t="s">
        <v>233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31.5" x14ac:dyDescent="0.25">
      <c r="A157" s="23" t="s">
        <v>234</v>
      </c>
      <c r="B157" s="8" t="s">
        <v>55</v>
      </c>
      <c r="C157" s="8" t="s">
        <v>7</v>
      </c>
      <c r="D157" s="8" t="s">
        <v>235</v>
      </c>
      <c r="E157" s="37">
        <v>54246.66</v>
      </c>
      <c r="F157" s="28"/>
      <c r="G157" s="29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x14ac:dyDescent="0.25">
      <c r="A158" s="23" t="s">
        <v>236</v>
      </c>
      <c r="B158" s="8" t="s">
        <v>58</v>
      </c>
      <c r="C158" s="8" t="s">
        <v>7</v>
      </c>
      <c r="D158" s="8" t="s">
        <v>112</v>
      </c>
      <c r="E158" s="37"/>
      <c r="F158" s="2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x14ac:dyDescent="0.25">
      <c r="A159" s="23" t="s">
        <v>237</v>
      </c>
      <c r="B159" s="8" t="s">
        <v>3</v>
      </c>
      <c r="C159" s="8" t="s">
        <v>7</v>
      </c>
      <c r="D159" s="8" t="s">
        <v>61</v>
      </c>
      <c r="E159" s="37"/>
      <c r="F159" s="2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x14ac:dyDescent="0.25">
      <c r="A160" s="23" t="s">
        <v>238</v>
      </c>
      <c r="B160" s="8" t="s">
        <v>63</v>
      </c>
      <c r="C160" s="8" t="s">
        <v>15</v>
      </c>
      <c r="D160" s="25">
        <f>E157/E2</f>
        <v>50.749985966881837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47.25" x14ac:dyDescent="0.25">
      <c r="A161" s="36" t="s">
        <v>239</v>
      </c>
      <c r="B161" s="20" t="s">
        <v>50</v>
      </c>
      <c r="C161" s="20" t="s">
        <v>7</v>
      </c>
      <c r="D161" s="20" t="s">
        <v>240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x14ac:dyDescent="0.25">
      <c r="A162" s="23" t="s">
        <v>241</v>
      </c>
      <c r="B162" s="8" t="s">
        <v>53</v>
      </c>
      <c r="C162" s="8" t="s">
        <v>15</v>
      </c>
      <c r="D162" s="24">
        <f>E163+E171+E175+E179+E183+E187+E191+E195+E199+E203</f>
        <v>19244.6409924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 x14ac:dyDescent="0.25">
      <c r="A163" s="23" t="s">
        <v>242</v>
      </c>
      <c r="B163" s="8" t="s">
        <v>55</v>
      </c>
      <c r="C163" s="8" t="s">
        <v>7</v>
      </c>
      <c r="D163" s="8" t="s">
        <v>243</v>
      </c>
      <c r="E163" s="40">
        <f>('[2]гук(2016)'!$GF$39+'[2]гук(2016)'!$GF$43)*12*'[2]гук(2016)'!$GF$4</f>
        <v>4307.7909923999996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x14ac:dyDescent="0.25">
      <c r="A164" s="23" t="s">
        <v>244</v>
      </c>
      <c r="B164" s="8" t="s">
        <v>58</v>
      </c>
      <c r="C164" s="8" t="s">
        <v>7</v>
      </c>
      <c r="D164" s="8" t="s">
        <v>245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x14ac:dyDescent="0.25">
      <c r="A165" s="23" t="s">
        <v>246</v>
      </c>
      <c r="B165" s="8" t="s">
        <v>3</v>
      </c>
      <c r="C165" s="8" t="s">
        <v>7</v>
      </c>
      <c r="D165" s="8" t="s">
        <v>384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x14ac:dyDescent="0.25">
      <c r="A166" s="23" t="s">
        <v>247</v>
      </c>
      <c r="B166" s="8" t="s">
        <v>63</v>
      </c>
      <c r="C166" s="8" t="s">
        <v>15</v>
      </c>
      <c r="D166" s="25">
        <f>E163/F163</f>
        <v>4307.7909923999996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 x14ac:dyDescent="0.25">
      <c r="A167" s="23" t="s">
        <v>242</v>
      </c>
      <c r="B167" s="8" t="s">
        <v>55</v>
      </c>
      <c r="C167" s="8" t="s">
        <v>7</v>
      </c>
      <c r="D167" s="8" t="s">
        <v>377</v>
      </c>
      <c r="E167" s="37">
        <f>1973.727</f>
        <v>1973.7270000000001</v>
      </c>
      <c r="F167" s="37">
        <v>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x14ac:dyDescent="0.25">
      <c r="A168" s="23" t="s">
        <v>244</v>
      </c>
      <c r="B168" s="8" t="s">
        <v>58</v>
      </c>
      <c r="C168" s="8" t="s">
        <v>7</v>
      </c>
      <c r="D168" s="8" t="s">
        <v>245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x14ac:dyDescent="0.25">
      <c r="A169" s="23" t="s">
        <v>246</v>
      </c>
      <c r="B169" s="8" t="s">
        <v>3</v>
      </c>
      <c r="C169" s="8" t="s">
        <v>7</v>
      </c>
      <c r="D169" s="8" t="s">
        <v>384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x14ac:dyDescent="0.25">
      <c r="A170" s="23" t="s">
        <v>247</v>
      </c>
      <c r="B170" s="8" t="s">
        <v>63</v>
      </c>
      <c r="C170" s="8" t="s">
        <v>15</v>
      </c>
      <c r="D170" s="25">
        <f>E167/F167</f>
        <v>1973.7270000000001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 x14ac:dyDescent="0.25">
      <c r="A171" s="23" t="s">
        <v>248</v>
      </c>
      <c r="B171" s="8" t="s">
        <v>55</v>
      </c>
      <c r="C171" s="8" t="s">
        <v>7</v>
      </c>
      <c r="D171" s="8" t="s">
        <v>249</v>
      </c>
      <c r="E171" s="37">
        <f>0</f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x14ac:dyDescent="0.25">
      <c r="A172" s="23" t="s">
        <v>250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x14ac:dyDescent="0.25">
      <c r="A173" s="23" t="s">
        <v>251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x14ac:dyDescent="0.25">
      <c r="A174" s="23" t="s">
        <v>252</v>
      </c>
      <c r="B174" s="8" t="s">
        <v>63</v>
      </c>
      <c r="C174" s="8" t="s">
        <v>15</v>
      </c>
      <c r="D174" s="25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 x14ac:dyDescent="0.25">
      <c r="A175" s="23" t="s">
        <v>253</v>
      </c>
      <c r="B175" s="8" t="s">
        <v>55</v>
      </c>
      <c r="C175" s="8" t="s">
        <v>7</v>
      </c>
      <c r="D175" s="8" t="s">
        <v>254</v>
      </c>
      <c r="E175" s="37">
        <v>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x14ac:dyDescent="0.25">
      <c r="A176" s="23" t="s">
        <v>255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x14ac:dyDescent="0.25">
      <c r="A177" s="23" t="s">
        <v>256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x14ac:dyDescent="0.25">
      <c r="A178" s="23" t="s">
        <v>257</v>
      </c>
      <c r="B178" s="8" t="s">
        <v>63</v>
      </c>
      <c r="C178" s="8" t="s">
        <v>15</v>
      </c>
      <c r="D178" s="25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 x14ac:dyDescent="0.25">
      <c r="A179" s="23" t="s">
        <v>258</v>
      </c>
      <c r="B179" s="8" t="s">
        <v>55</v>
      </c>
      <c r="C179" s="8" t="s">
        <v>7</v>
      </c>
      <c r="D179" s="8" t="s">
        <v>259</v>
      </c>
      <c r="E179" s="37">
        <v>1744.19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x14ac:dyDescent="0.25">
      <c r="A180" s="23" t="s">
        <v>260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x14ac:dyDescent="0.25">
      <c r="A181" s="23" t="s">
        <v>261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x14ac:dyDescent="0.25">
      <c r="A182" s="23" t="s">
        <v>262</v>
      </c>
      <c r="B182" s="8" t="s">
        <v>63</v>
      </c>
      <c r="C182" s="8" t="s">
        <v>15</v>
      </c>
      <c r="D182" s="25">
        <f>E179/E2</f>
        <v>1.6317616240995414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 x14ac:dyDescent="0.25">
      <c r="A183" s="23" t="s">
        <v>263</v>
      </c>
      <c r="B183" s="8" t="s">
        <v>55</v>
      </c>
      <c r="C183" s="8" t="s">
        <v>7</v>
      </c>
      <c r="D183" s="8" t="s">
        <v>264</v>
      </c>
      <c r="E183" s="37">
        <v>1230.44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x14ac:dyDescent="0.25">
      <c r="A184" s="23" t="s">
        <v>265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x14ac:dyDescent="0.25">
      <c r="A185" s="23" t="s">
        <v>266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x14ac:dyDescent="0.25">
      <c r="A186" s="23" t="s">
        <v>267</v>
      </c>
      <c r="B186" s="8" t="s">
        <v>63</v>
      </c>
      <c r="C186" s="8" t="s">
        <v>15</v>
      </c>
      <c r="D186" s="25">
        <f>E183/E2</f>
        <v>1.1511273271587612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 x14ac:dyDescent="0.25">
      <c r="A187" s="23"/>
      <c r="B187" s="8" t="s">
        <v>55</v>
      </c>
      <c r="C187" s="8" t="s">
        <v>7</v>
      </c>
      <c r="D187" s="8" t="s">
        <v>374</v>
      </c>
      <c r="E187" s="37">
        <v>1605.49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x14ac:dyDescent="0.25">
      <c r="A188" s="23"/>
      <c r="B188" s="8" t="s">
        <v>58</v>
      </c>
      <c r="C188" s="8" t="s">
        <v>7</v>
      </c>
      <c r="D188" s="8" t="s">
        <v>112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x14ac:dyDescent="0.25">
      <c r="A189" s="23"/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x14ac:dyDescent="0.25">
      <c r="A190" s="23"/>
      <c r="B190" s="8" t="s">
        <v>63</v>
      </c>
      <c r="C190" s="8" t="s">
        <v>15</v>
      </c>
      <c r="D190" s="25">
        <f>E187/E2</f>
        <v>1.5020020581906632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 x14ac:dyDescent="0.25">
      <c r="A191" s="23" t="s">
        <v>268</v>
      </c>
      <c r="B191" s="8" t="s">
        <v>55</v>
      </c>
      <c r="C191" s="8" t="s">
        <v>7</v>
      </c>
      <c r="D191" s="8" t="s">
        <v>269</v>
      </c>
      <c r="E191" s="37">
        <v>0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x14ac:dyDescent="0.25">
      <c r="A192" s="23" t="s">
        <v>270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x14ac:dyDescent="0.25">
      <c r="A193" s="23" t="s">
        <v>271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x14ac:dyDescent="0.25">
      <c r="A194" s="23" t="s">
        <v>272</v>
      </c>
      <c r="B194" s="8" t="s">
        <v>63</v>
      </c>
      <c r="C194" s="8" t="s">
        <v>15</v>
      </c>
      <c r="D194" s="25">
        <f>E191/E2</f>
        <v>0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 x14ac:dyDescent="0.25">
      <c r="A195" s="23" t="s">
        <v>273</v>
      </c>
      <c r="B195" s="8" t="s">
        <v>55</v>
      </c>
      <c r="C195" s="8" t="s">
        <v>7</v>
      </c>
      <c r="D195" s="8" t="s">
        <v>274</v>
      </c>
      <c r="E195" s="37">
        <v>5611.75</v>
      </c>
      <c r="F195" s="37" t="s">
        <v>275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x14ac:dyDescent="0.25">
      <c r="A196" s="23" t="s">
        <v>276</v>
      </c>
      <c r="B196" s="8" t="s">
        <v>58</v>
      </c>
      <c r="C196" s="8" t="s">
        <v>7</v>
      </c>
      <c r="D196" s="8" t="s">
        <v>112</v>
      </c>
      <c r="E196" s="37"/>
      <c r="F196" s="37" t="s">
        <v>61</v>
      </c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x14ac:dyDescent="0.25">
      <c r="A197" s="23" t="s">
        <v>277</v>
      </c>
      <c r="B197" s="8" t="s">
        <v>3</v>
      </c>
      <c r="C197" s="8" t="s">
        <v>7</v>
      </c>
      <c r="D197" s="8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x14ac:dyDescent="0.25">
      <c r="A198" s="23" t="s">
        <v>278</v>
      </c>
      <c r="B198" s="8" t="s">
        <v>63</v>
      </c>
      <c r="C198" s="8" t="s">
        <v>15</v>
      </c>
      <c r="D198" s="25">
        <f>E195/E2</f>
        <v>5.2500233885302645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31.5" x14ac:dyDescent="0.25">
      <c r="A199" s="23" t="s">
        <v>279</v>
      </c>
      <c r="B199" s="8" t="s">
        <v>55</v>
      </c>
      <c r="C199" s="8" t="s">
        <v>7</v>
      </c>
      <c r="D199" s="8" t="s">
        <v>280</v>
      </c>
      <c r="E199" s="37">
        <v>4744.9799999999996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x14ac:dyDescent="0.25">
      <c r="A200" s="23" t="s">
        <v>281</v>
      </c>
      <c r="B200" s="8" t="s">
        <v>58</v>
      </c>
      <c r="C200" s="8" t="s">
        <v>7</v>
      </c>
      <c r="D200" s="8" t="s">
        <v>112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x14ac:dyDescent="0.25">
      <c r="A201" s="23" t="s">
        <v>282</v>
      </c>
      <c r="B201" s="8" t="s">
        <v>3</v>
      </c>
      <c r="C201" s="8" t="s">
        <v>7</v>
      </c>
      <c r="D201" s="8" t="s">
        <v>61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x14ac:dyDescent="0.25">
      <c r="A202" s="23" t="s">
        <v>283</v>
      </c>
      <c r="B202" s="8" t="s">
        <v>63</v>
      </c>
      <c r="C202" s="8" t="s">
        <v>15</v>
      </c>
      <c r="D202" s="25">
        <f>E199/E2</f>
        <v>4.4391243334268866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31.5" x14ac:dyDescent="0.25">
      <c r="A203" s="23"/>
      <c r="B203" s="8" t="s">
        <v>55</v>
      </c>
      <c r="C203" s="8" t="s">
        <v>7</v>
      </c>
      <c r="D203" s="25" t="s">
        <v>284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x14ac:dyDescent="0.25">
      <c r="A204" s="23"/>
      <c r="B204" s="8" t="s">
        <v>58</v>
      </c>
      <c r="C204" s="8" t="s">
        <v>7</v>
      </c>
      <c r="D204" s="25" t="s">
        <v>112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x14ac:dyDescent="0.25">
      <c r="A205" s="23"/>
      <c r="B205" s="8" t="s">
        <v>3</v>
      </c>
      <c r="C205" s="8" t="s">
        <v>7</v>
      </c>
      <c r="D205" s="25" t="s">
        <v>61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x14ac:dyDescent="0.25">
      <c r="A206" s="23"/>
      <c r="B206" s="8" t="s">
        <v>63</v>
      </c>
      <c r="C206" s="8" t="s">
        <v>15</v>
      </c>
      <c r="D206" s="25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47.25" x14ac:dyDescent="0.25">
      <c r="A207" s="36" t="s">
        <v>285</v>
      </c>
      <c r="B207" s="20" t="s">
        <v>50</v>
      </c>
      <c r="C207" s="20" t="s">
        <v>7</v>
      </c>
      <c r="D207" s="20" t="s">
        <v>286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8.75" x14ac:dyDescent="0.25">
      <c r="A208" s="23" t="s">
        <v>287</v>
      </c>
      <c r="B208" s="8" t="s">
        <v>53</v>
      </c>
      <c r="C208" s="8" t="s">
        <v>15</v>
      </c>
      <c r="D208" s="8">
        <f>E209+E213+E217+E221+E225+E229+E233+E237+E241+E245</f>
        <v>8417.93</v>
      </c>
      <c r="E208" s="37"/>
      <c r="F208" s="30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 x14ac:dyDescent="0.25">
      <c r="A209" s="23" t="s">
        <v>288</v>
      </c>
      <c r="B209" s="8" t="s">
        <v>55</v>
      </c>
      <c r="C209" s="8" t="s">
        <v>7</v>
      </c>
      <c r="D209" s="8" t="s">
        <v>289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x14ac:dyDescent="0.25">
      <c r="A210" s="23" t="s">
        <v>290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x14ac:dyDescent="0.25">
      <c r="A211" s="23" t="s">
        <v>291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x14ac:dyDescent="0.25">
      <c r="A212" s="23" t="s">
        <v>292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 x14ac:dyDescent="0.25">
      <c r="A213" s="23" t="s">
        <v>293</v>
      </c>
      <c r="B213" s="8" t="s">
        <v>55</v>
      </c>
      <c r="C213" s="8" t="s">
        <v>7</v>
      </c>
      <c r="D213" s="8" t="s">
        <v>294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x14ac:dyDescent="0.25">
      <c r="A214" s="23" t="s">
        <v>295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x14ac:dyDescent="0.25">
      <c r="A215" s="23" t="s">
        <v>296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x14ac:dyDescent="0.25">
      <c r="A216" s="23" t="s">
        <v>297</v>
      </c>
      <c r="B216" s="8" t="s">
        <v>63</v>
      </c>
      <c r="C216" s="8" t="s">
        <v>15</v>
      </c>
      <c r="D216" s="25">
        <f>E213/E2</f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 x14ac:dyDescent="0.25">
      <c r="A217" s="23" t="s">
        <v>298</v>
      </c>
      <c r="B217" s="8" t="s">
        <v>55</v>
      </c>
      <c r="C217" s="8" t="s">
        <v>7</v>
      </c>
      <c r="D217" s="8" t="s">
        <v>299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x14ac:dyDescent="0.25">
      <c r="A218" s="23" t="s">
        <v>300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x14ac:dyDescent="0.25">
      <c r="A219" s="23" t="s">
        <v>301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x14ac:dyDescent="0.25">
      <c r="A220" s="23" t="s">
        <v>302</v>
      </c>
      <c r="B220" s="8" t="s">
        <v>63</v>
      </c>
      <c r="C220" s="8" t="s">
        <v>15</v>
      </c>
      <c r="D220" s="8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 x14ac:dyDescent="0.25">
      <c r="A221" s="23" t="s">
        <v>303</v>
      </c>
      <c r="B221" s="8" t="s">
        <v>55</v>
      </c>
      <c r="C221" s="8" t="s">
        <v>7</v>
      </c>
      <c r="D221" s="8" t="s">
        <v>304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x14ac:dyDescent="0.25">
      <c r="A222" s="23" t="s">
        <v>305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x14ac:dyDescent="0.25">
      <c r="A223" s="23" t="s">
        <v>306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x14ac:dyDescent="0.25">
      <c r="A224" s="23" t="s">
        <v>307</v>
      </c>
      <c r="B224" s="8" t="s">
        <v>63</v>
      </c>
      <c r="C224" s="8" t="s">
        <v>15</v>
      </c>
      <c r="D224" s="8"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 x14ac:dyDescent="0.25">
      <c r="A225" s="23" t="s">
        <v>308</v>
      </c>
      <c r="B225" s="8" t="s">
        <v>55</v>
      </c>
      <c r="C225" s="8" t="s">
        <v>7</v>
      </c>
      <c r="D225" s="8" t="s">
        <v>309</v>
      </c>
      <c r="E225" s="37">
        <v>4975.83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x14ac:dyDescent="0.25">
      <c r="A226" s="23" t="s">
        <v>310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x14ac:dyDescent="0.25">
      <c r="A227" s="23" t="s">
        <v>311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x14ac:dyDescent="0.25">
      <c r="A228" s="23" t="s">
        <v>312</v>
      </c>
      <c r="B228" s="8" t="s">
        <v>63</v>
      </c>
      <c r="C228" s="8" t="s">
        <v>15</v>
      </c>
      <c r="D228" s="25">
        <f>E225/E2</f>
        <v>4.6550940218916637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 x14ac:dyDescent="0.25">
      <c r="A229" s="23" t="s">
        <v>313</v>
      </c>
      <c r="B229" s="8" t="s">
        <v>55</v>
      </c>
      <c r="C229" s="8" t="s">
        <v>7</v>
      </c>
      <c r="D229" s="8" t="s">
        <v>314</v>
      </c>
      <c r="E229" s="37">
        <v>2902.65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x14ac:dyDescent="0.25">
      <c r="A230" s="23" t="s">
        <v>315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x14ac:dyDescent="0.25">
      <c r="A231" s="23" t="s">
        <v>316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x14ac:dyDescent="0.25">
      <c r="A232" s="23" t="s">
        <v>317</v>
      </c>
      <c r="B232" s="8" t="s">
        <v>63</v>
      </c>
      <c r="C232" s="8" t="s">
        <v>15</v>
      </c>
      <c r="D232" s="25">
        <f>E229/E2</f>
        <v>2.7155486949200109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 x14ac:dyDescent="0.25">
      <c r="A233" s="23" t="s">
        <v>318</v>
      </c>
      <c r="B233" s="8" t="s">
        <v>55</v>
      </c>
      <c r="C233" s="8" t="s">
        <v>7</v>
      </c>
      <c r="D233" s="8" t="s">
        <v>319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x14ac:dyDescent="0.25">
      <c r="A234" s="23" t="s">
        <v>320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x14ac:dyDescent="0.25">
      <c r="A235" s="23" t="s">
        <v>321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x14ac:dyDescent="0.25">
      <c r="A236" s="23" t="s">
        <v>322</v>
      </c>
      <c r="B236" s="8" t="s">
        <v>63</v>
      </c>
      <c r="C236" s="8" t="s">
        <v>15</v>
      </c>
      <c r="D236" s="25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 x14ac:dyDescent="0.25">
      <c r="A237" s="23" t="s">
        <v>323</v>
      </c>
      <c r="B237" s="8" t="s">
        <v>55</v>
      </c>
      <c r="C237" s="8" t="s">
        <v>7</v>
      </c>
      <c r="D237" s="8" t="s">
        <v>324</v>
      </c>
      <c r="E237" s="37">
        <v>539.45000000000005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x14ac:dyDescent="0.25">
      <c r="A238" s="23" t="s">
        <v>325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x14ac:dyDescent="0.25">
      <c r="A239" s="23" t="s">
        <v>326</v>
      </c>
      <c r="B239" s="8" t="s">
        <v>3</v>
      </c>
      <c r="C239" s="8" t="s">
        <v>7</v>
      </c>
      <c r="D239" s="8" t="s">
        <v>61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x14ac:dyDescent="0.25">
      <c r="A240" s="23" t="s">
        <v>327</v>
      </c>
      <c r="B240" s="8" t="s">
        <v>63</v>
      </c>
      <c r="C240" s="8" t="s">
        <v>15</v>
      </c>
      <c r="D240" s="25">
        <f>E237/E2</f>
        <v>0.50467770605295159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31.5" x14ac:dyDescent="0.25">
      <c r="A241" s="23" t="s">
        <v>328</v>
      </c>
      <c r="B241" s="8" t="s">
        <v>55</v>
      </c>
      <c r="C241" s="8" t="s">
        <v>7</v>
      </c>
      <c r="D241" s="8" t="s">
        <v>329</v>
      </c>
      <c r="E241" s="37">
        <v>0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1" customFormat="1" x14ac:dyDescent="0.25">
      <c r="A242" s="23" t="s">
        <v>330</v>
      </c>
      <c r="B242" s="8" t="s">
        <v>58</v>
      </c>
      <c r="C242" s="8" t="s">
        <v>7</v>
      </c>
      <c r="D242" s="8" t="s">
        <v>112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1" customFormat="1" x14ac:dyDescent="0.25">
      <c r="A243" s="23" t="s">
        <v>331</v>
      </c>
      <c r="B243" s="8" t="s">
        <v>3</v>
      </c>
      <c r="C243" s="8" t="s">
        <v>7</v>
      </c>
      <c r="D243" s="8" t="s">
        <v>61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1" customFormat="1" x14ac:dyDescent="0.25">
      <c r="A244" s="23" t="s">
        <v>332</v>
      </c>
      <c r="B244" s="8" t="s">
        <v>63</v>
      </c>
      <c r="C244" s="8" t="s">
        <v>15</v>
      </c>
      <c r="D244" s="25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1" customFormat="1" ht="31.5" x14ac:dyDescent="0.25">
      <c r="A245" s="23" t="s">
        <v>333</v>
      </c>
      <c r="B245" s="8" t="s">
        <v>55</v>
      </c>
      <c r="C245" s="8" t="s">
        <v>7</v>
      </c>
      <c r="D245" s="8" t="s">
        <v>334</v>
      </c>
      <c r="E245" s="37">
        <v>0</v>
      </c>
      <c r="F245" s="37" t="s">
        <v>335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1" customFormat="1" x14ac:dyDescent="0.25">
      <c r="A246" s="23" t="s">
        <v>336</v>
      </c>
      <c r="B246" s="8" t="s">
        <v>58</v>
      </c>
      <c r="C246" s="8" t="s">
        <v>7</v>
      </c>
      <c r="D246" s="8" t="s">
        <v>112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1" customFormat="1" x14ac:dyDescent="0.25">
      <c r="A247" s="23" t="s">
        <v>337</v>
      </c>
      <c r="B247" s="8" t="s">
        <v>3</v>
      </c>
      <c r="C247" s="8" t="s">
        <v>7</v>
      </c>
      <c r="D247" s="8" t="s">
        <v>338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1" customFormat="1" x14ac:dyDescent="0.25">
      <c r="A248" s="23" t="s">
        <v>339</v>
      </c>
      <c r="B248" s="8" t="s">
        <v>63</v>
      </c>
      <c r="C248" s="8" t="s">
        <v>15</v>
      </c>
      <c r="D248" s="25">
        <f>E245/E2</f>
        <v>0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1" customFormat="1" x14ac:dyDescent="0.25">
      <c r="A249" s="23"/>
      <c r="B249" s="20" t="s">
        <v>340</v>
      </c>
      <c r="C249" s="8" t="s">
        <v>15</v>
      </c>
      <c r="D249" s="31">
        <f>SUM(D84,D28,D34,D60,D66,D72,D78,D94,D104,D162,D208)</f>
        <v>151963.77217563079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x14ac:dyDescent="0.25">
      <c r="A250" s="47" t="s">
        <v>341</v>
      </c>
      <c r="B250" s="47"/>
      <c r="C250" s="47"/>
      <c r="D250" s="47"/>
    </row>
    <row r="251" spans="1:22" x14ac:dyDescent="0.25">
      <c r="A251" s="6" t="s">
        <v>342</v>
      </c>
      <c r="B251" s="7" t="s">
        <v>343</v>
      </c>
      <c r="C251" s="7" t="s">
        <v>344</v>
      </c>
      <c r="D251" s="7">
        <f>'[3]2018 непоср.'!$AA$23</f>
        <v>0</v>
      </c>
      <c r="E251" s="2" t="s">
        <v>382</v>
      </c>
    </row>
    <row r="252" spans="1:22" x14ac:dyDescent="0.25">
      <c r="A252" s="6" t="s">
        <v>345</v>
      </c>
      <c r="B252" s="7" t="s">
        <v>346</v>
      </c>
      <c r="C252" s="7" t="s">
        <v>344</v>
      </c>
      <c r="D252" s="7">
        <f>'[3]2018 непоср.'!$AB$23</f>
        <v>0</v>
      </c>
      <c r="E252" s="2" t="s">
        <v>382</v>
      </c>
    </row>
    <row r="253" spans="1:22" x14ac:dyDescent="0.25">
      <c r="A253" s="6" t="s">
        <v>347</v>
      </c>
      <c r="B253" s="7" t="s">
        <v>348</v>
      </c>
      <c r="C253" s="7" t="s">
        <v>344</v>
      </c>
      <c r="D253" s="7">
        <v>0</v>
      </c>
      <c r="E253" s="2" t="s">
        <v>382</v>
      </c>
    </row>
    <row r="254" spans="1:22" x14ac:dyDescent="0.25">
      <c r="A254" s="6" t="s">
        <v>349</v>
      </c>
      <c r="B254" s="7" t="s">
        <v>350</v>
      </c>
      <c r="C254" s="7" t="s">
        <v>15</v>
      </c>
      <c r="D254" s="7">
        <f>'[3]2018 непоср.'!$AD$23</f>
        <v>-8416.92</v>
      </c>
      <c r="E254" s="2" t="s">
        <v>382</v>
      </c>
    </row>
    <row r="255" spans="1:22" x14ac:dyDescent="0.25">
      <c r="A255" s="47" t="s">
        <v>351</v>
      </c>
      <c r="B255" s="47"/>
      <c r="C255" s="47"/>
      <c r="D255" s="47"/>
    </row>
    <row r="256" spans="1:22" ht="31.5" x14ac:dyDescent="0.25">
      <c r="A256" s="6" t="s">
        <v>352</v>
      </c>
      <c r="B256" s="7" t="s">
        <v>14</v>
      </c>
      <c r="C256" s="7" t="s">
        <v>15</v>
      </c>
      <c r="D256" s="7">
        <v>0</v>
      </c>
      <c r="E256" s="2" t="s">
        <v>353</v>
      </c>
    </row>
    <row r="257" spans="1:5" ht="31.5" x14ac:dyDescent="0.25">
      <c r="A257" s="6" t="s">
        <v>354</v>
      </c>
      <c r="B257" s="7" t="s">
        <v>17</v>
      </c>
      <c r="C257" s="7" t="s">
        <v>15</v>
      </c>
      <c r="D257" s="7">
        <v>0</v>
      </c>
      <c r="E257" s="2" t="s">
        <v>353</v>
      </c>
    </row>
    <row r="258" spans="1:5" ht="31.5" x14ac:dyDescent="0.25">
      <c r="A258" s="6" t="s">
        <v>355</v>
      </c>
      <c r="B258" s="7" t="s">
        <v>19</v>
      </c>
      <c r="C258" s="7" t="s">
        <v>15</v>
      </c>
      <c r="D258" s="7">
        <v>0</v>
      </c>
      <c r="E258" s="2" t="s">
        <v>353</v>
      </c>
    </row>
    <row r="259" spans="1:5" ht="31.5" x14ac:dyDescent="0.25">
      <c r="A259" s="6" t="s">
        <v>356</v>
      </c>
      <c r="B259" s="7" t="s">
        <v>43</v>
      </c>
      <c r="C259" s="7" t="s">
        <v>15</v>
      </c>
      <c r="D259" s="7">
        <v>0</v>
      </c>
      <c r="E259" s="2" t="s">
        <v>353</v>
      </c>
    </row>
    <row r="260" spans="1:5" ht="31.5" x14ac:dyDescent="0.25">
      <c r="A260" s="6" t="s">
        <v>357</v>
      </c>
      <c r="B260" s="7" t="s">
        <v>358</v>
      </c>
      <c r="C260" s="7" t="s">
        <v>15</v>
      </c>
      <c r="D260" s="7">
        <v>0</v>
      </c>
      <c r="E260" s="2" t="s">
        <v>353</v>
      </c>
    </row>
    <row r="261" spans="1:5" ht="31.5" x14ac:dyDescent="0.25">
      <c r="A261" s="6" t="s">
        <v>359</v>
      </c>
      <c r="B261" s="7" t="s">
        <v>47</v>
      </c>
      <c r="C261" s="7" t="s">
        <v>15</v>
      </c>
      <c r="D261" s="7">
        <v>0</v>
      </c>
      <c r="E261" s="2" t="s">
        <v>353</v>
      </c>
    </row>
    <row r="262" spans="1:5" x14ac:dyDescent="0.25">
      <c r="A262" s="47" t="s">
        <v>360</v>
      </c>
      <c r="B262" s="47"/>
      <c r="C262" s="47"/>
      <c r="D262" s="47"/>
      <c r="E262" s="32"/>
    </row>
    <row r="263" spans="1:5" ht="31.5" x14ac:dyDescent="0.25">
      <c r="A263" s="6" t="s">
        <v>361</v>
      </c>
      <c r="B263" s="7" t="s">
        <v>343</v>
      </c>
      <c r="C263" s="7" t="s">
        <v>344</v>
      </c>
      <c r="D263" s="7">
        <v>0</v>
      </c>
      <c r="E263" s="2" t="s">
        <v>353</v>
      </c>
    </row>
    <row r="264" spans="1:5" ht="31.5" x14ac:dyDescent="0.25">
      <c r="A264" s="6" t="s">
        <v>362</v>
      </c>
      <c r="B264" s="7" t="s">
        <v>346</v>
      </c>
      <c r="C264" s="7" t="s">
        <v>344</v>
      </c>
      <c r="D264" s="7">
        <v>0</v>
      </c>
      <c r="E264" s="2" t="s">
        <v>353</v>
      </c>
    </row>
    <row r="265" spans="1:5" ht="31.5" x14ac:dyDescent="0.25">
      <c r="A265" s="6" t="s">
        <v>363</v>
      </c>
      <c r="B265" s="7" t="s">
        <v>364</v>
      </c>
      <c r="C265" s="7" t="s">
        <v>344</v>
      </c>
      <c r="D265" s="7">
        <v>0</v>
      </c>
      <c r="E265" s="2" t="s">
        <v>353</v>
      </c>
    </row>
    <row r="266" spans="1:5" ht="31.5" x14ac:dyDescent="0.25">
      <c r="A266" s="6" t="s">
        <v>365</v>
      </c>
      <c r="B266" s="7" t="s">
        <v>350</v>
      </c>
      <c r="C266" s="7" t="s">
        <v>15</v>
      </c>
      <c r="D266" s="7">
        <v>0</v>
      </c>
      <c r="E266" s="2" t="s">
        <v>353</v>
      </c>
    </row>
    <row r="267" spans="1:5" x14ac:dyDescent="0.25">
      <c r="A267" s="47" t="s">
        <v>366</v>
      </c>
      <c r="B267" s="47"/>
      <c r="C267" s="47"/>
      <c r="D267" s="47"/>
    </row>
    <row r="268" spans="1:5" x14ac:dyDescent="0.25">
      <c r="A268" s="6" t="s">
        <v>367</v>
      </c>
      <c r="B268" s="7" t="s">
        <v>368</v>
      </c>
      <c r="C268" s="7" t="s">
        <v>344</v>
      </c>
      <c r="D268" s="7">
        <v>0</v>
      </c>
      <c r="E268" s="2" t="s">
        <v>369</v>
      </c>
    </row>
    <row r="269" spans="1:5" x14ac:dyDescent="0.25">
      <c r="A269" s="6" t="s">
        <v>370</v>
      </c>
      <c r="B269" s="7" t="s">
        <v>371</v>
      </c>
      <c r="C269" s="7" t="s">
        <v>344</v>
      </c>
      <c r="D269" s="7">
        <v>0</v>
      </c>
      <c r="E269" s="2" t="s">
        <v>369</v>
      </c>
    </row>
    <row r="270" spans="1:5" ht="31.5" x14ac:dyDescent="0.25">
      <c r="A270" s="6" t="s">
        <v>372</v>
      </c>
      <c r="B270" s="7" t="s">
        <v>373</v>
      </c>
      <c r="C270" s="7" t="s">
        <v>15</v>
      </c>
      <c r="D270" s="7">
        <v>0</v>
      </c>
      <c r="E270" s="2" t="s">
        <v>369</v>
      </c>
    </row>
    <row r="274" spans="1:4" x14ac:dyDescent="0.25">
      <c r="A274" s="49" t="s">
        <v>375</v>
      </c>
      <c r="B274" s="49"/>
      <c r="D274" s="34" t="s">
        <v>376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Q16" sqref="Q1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2019-04-09T08:17:42Z</dcterms:modified>
</cp:coreProperties>
</file>