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54" i="1" l="1"/>
  <c r="D252" i="1"/>
  <c r="D251" i="1"/>
  <c r="E167" i="1"/>
  <c r="E163" i="1"/>
  <c r="D162" i="1" s="1"/>
  <c r="E153" i="1"/>
  <c r="E137" i="1"/>
  <c r="E133" i="1"/>
  <c r="E129" i="1"/>
  <c r="E125" i="1"/>
  <c r="E121" i="1"/>
  <c r="E117" i="1"/>
  <c r="E113" i="1"/>
  <c r="E109" i="1"/>
  <c r="E105" i="1"/>
  <c r="F89" i="1" l="1"/>
  <c r="F85" i="1"/>
  <c r="E77" i="1"/>
  <c r="E73" i="1"/>
  <c r="E47" i="1"/>
  <c r="E43" i="1"/>
  <c r="E39" i="1"/>
  <c r="E35" i="1"/>
  <c r="E62" i="1"/>
  <c r="E29" i="1"/>
  <c r="D25" i="1"/>
  <c r="D23" i="1"/>
  <c r="D15" i="1"/>
  <c r="D14" i="1"/>
  <c r="D13" i="1"/>
  <c r="D11" i="1" l="1"/>
  <c r="D10" i="1"/>
  <c r="D9" i="1"/>
  <c r="D170" i="1" l="1"/>
  <c r="D166" i="1"/>
  <c r="D156" i="1"/>
  <c r="D72" i="1"/>
  <c r="D160" i="1" l="1"/>
  <c r="D84" i="1" l="1"/>
  <c r="D92" i="1"/>
  <c r="D88" i="1"/>
  <c r="D70" i="1"/>
  <c r="D66" i="1"/>
  <c r="D64" i="1"/>
  <c r="D60" i="1"/>
  <c r="D32" i="1"/>
  <c r="D28" i="1"/>
  <c r="D190" i="1"/>
  <c r="D104" i="1" l="1"/>
  <c r="D94" i="1" l="1"/>
  <c r="D98" i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10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08" i="1"/>
  <c r="D249" i="1" s="1"/>
  <c r="D24" i="1" l="1"/>
</calcChain>
</file>

<file path=xl/sharedStrings.xml><?xml version="1.0" encoding="utf-8"?>
<sst xmlns="http://schemas.openxmlformats.org/spreadsheetml/2006/main" count="981" uniqueCount="386">
  <si>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</si>
  <si>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</si>
  <si>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</si>
  <si>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</si>
  <si>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</si>
  <si>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</si>
  <si>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</si>
  <si>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</si>
  <si>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</si>
  <si>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</si>
  <si>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</si>
  <si>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</si>
  <si>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</si>
  <si>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</si>
  <si>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</si>
  <si>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</si>
  <si>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</si>
  <si>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</si>
  <si>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</si>
  <si>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</si>
  <si>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</si>
  <si>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</si>
  <si>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</si>
  <si>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</si>
  <si>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</si>
  <si>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</si>
  <si>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</si>
  <si>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</si>
  <si>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</si>
  <si>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</si>
  <si>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</si>
  <si>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</si>
  <si>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</si>
  <si>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</si>
  <si>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</si>
  <si>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</si>
  <si>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</si>
  <si>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</si>
  <si>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</si>
  <si>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</si>
  <si>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</si>
  <si>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</si>
  <si>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</si>
  <si>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</si>
  <si>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</si>
  <si>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</si>
  <si>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</si>
  <si>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</si>
  <si>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</si>
  <si>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</si>
  <si>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</si>
  <si>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</si>
  <si>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</si>
  <si>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</si>
  <si>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</si>
  <si>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</si>
  <si>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</si>
  <si>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</si>
  <si>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</si>
  <si>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</si>
  <si>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</si>
  <si>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</si>
  <si>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</si>
  <si>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</si>
  <si>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</si>
  <si>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</si>
  <si>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</si>
  <si>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</si>
  <si>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</si>
  <si>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</si>
  <si>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</si>
  <si>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</si>
  <si>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</si>
  <si>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</si>
  <si>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</si>
  <si>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</si>
  <si>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</si>
  <si>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</si>
  <si>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</si>
  <si>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</si>
  <si>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</si>
  <si>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</si>
  <si>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</si>
  <si>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</si>
  <si>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</si>
  <si>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</si>
  <si>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</si>
  <si>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</si>
  <si>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</si>
  <si>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</si>
  <si>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</si>
  <si>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</si>
  <si>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</si>
  <si>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</si>
  <si>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</si>
  <si>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</si>
  <si>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</si>
  <si>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</si>
  <si>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</si>
  <si>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</si>
  <si>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</si>
  <si>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</si>
  <si>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</si>
  <si>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</si>
  <si>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</si>
  <si>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</si>
  <si>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</si>
  <si>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</si>
  <si>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</si>
  <si>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</si>
  <si>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</si>
  <si>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</si>
  <si>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</si>
  <si>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</si>
  <si>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</si>
  <si>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</si>
  <si>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</si>
  <si>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</si>
  <si>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</si>
  <si>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</si>
  <si>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</si>
  <si>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</si>
  <si>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</si>
  <si>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</si>
  <si>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</si>
  <si>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</si>
  <si>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</si>
  <si>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</si>
  <si>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</si>
  <si>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</si>
  <si>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</si>
  <si>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</si>
  <si>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</si>
  <si>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</si>
  <si>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</si>
  <si>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</si>
  <si>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</si>
  <si>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</si>
  <si>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</si>
  <si>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</si>
  <si>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</si>
  <si>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</si>
  <si>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</si>
  <si>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</si>
  <si>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</si>
  <si>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</si>
  <si>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</si>
  <si>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</si>
  <si>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</si>
  <si>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</si>
  <si>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</si>
  <si>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</si>
  <si>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</si>
  <si>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</si>
  <si>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</si>
  <si>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</si>
  <si>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</si>
  <si>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</si>
  <si>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</si>
  <si>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</si>
  <si>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</si>
  <si>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</si>
  <si>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</si>
  <si>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</si>
  <si>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</si>
  <si>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</si>
  <si>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</si>
  <si>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</si>
  <si>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</si>
  <si>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</si>
  <si>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</si>
  <si>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</si>
  <si>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</si>
  <si>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</si>
  <si>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</si>
  <si>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</si>
  <si>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</si>
  <si>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</si>
  <si>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</si>
  <si>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</si>
  <si>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</si>
  <si>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</si>
  <si>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</si>
  <si>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</si>
  <si>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</si>
  <si>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</si>
  <si>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</si>
  <si>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</si>
  <si>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</si>
  <si>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</si>
  <si>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</si>
  <si>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</si>
  <si>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</si>
  <si>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</si>
  <si>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</si>
  <si>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</si>
  <si>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</si>
  <si>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</si>
  <si>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</si>
  <si>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</si>
  <si>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</si>
  <si>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</si>
  <si>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</si>
  <si>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</si>
  <si>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</si>
  <si>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</si>
  <si>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</si>
  <si>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</si>
  <si>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</si>
  <si>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</si>
  <si>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</si>
  <si>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</si>
  <si>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</si>
  <si>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</si>
  <si>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</si>
  <si>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</si>
  <si>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</si>
  <si>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</si>
  <si>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</si>
  <si>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</si>
  <si>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</si>
  <si>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</si>
  <si>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</si>
  <si>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</si>
  <si>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</si>
  <si>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</si>
  <si>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</si>
  <si>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</si>
  <si>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</si>
  <si>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</si>
  <si>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</si>
  <si>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</si>
  <si>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</si>
  <si>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</si>
  <si>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</si>
  <si>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</si>
  <si>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</si>
  <si>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</si>
  <si>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</si>
  <si>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</si>
  <si>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</si>
  <si>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</si>
  <si>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</si>
  <si>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</si>
  <si>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</si>
  <si>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</si>
  <si>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</si>
  <si>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</si>
  <si>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</si>
  <si>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</si>
  <si>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</si>
  <si>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</si>
  <si>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</si>
  <si>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</si>
  <si>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</si>
  <si>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</si>
  <si>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</si>
  <si>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</si>
  <si>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</si>
  <si>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</si>
  <si>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</si>
  <si>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</si>
  <si>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</si>
  <si>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</si>
  <si>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</si>
  <si>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</si>
  <si>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</si>
  <si>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</si>
  <si>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</si>
  <si>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</si>
  <si>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</si>
  <si>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</si>
  <si>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</si>
  <si>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</si>
  <si>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</si>
  <si>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</si>
  <si>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</si>
  <si>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</si>
  <si>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</si>
  <si>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</si>
  <si>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</si>
  <si>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</si>
  <si>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</si>
  <si>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</si>
  <si>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</si>
  <si>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</si>
  <si>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</si>
  <si>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</si>
  <si>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</si>
  <si>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</si>
  <si>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</si>
  <si>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</si>
  <si>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</si>
  <si>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</si>
  <si>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</si>
  <si>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</si>
  <si>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</si>
  <si>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</si>
  <si>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</si>
  <si>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</si>
  <si>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</si>
  <si>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</si>
  <si>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</si>
  <si>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</si>
  <si>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</si>
  <si>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</si>
  <si>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</si>
  <si>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</si>
  <si>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</si>
  <si>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</si>
  <si>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</si>
  <si>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</si>
  <si>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</si>
  <si>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</si>
  <si>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</si>
  <si>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</si>
  <si>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</si>
  <si>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</si>
  <si>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</si>
  <si>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</si>
  <si>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</si>
  <si>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</si>
  <si>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</si>
  <si>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</si>
  <si>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</si>
  <si>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</si>
  <si>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</si>
  <si>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</si>
  <si>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</si>
  <si>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</si>
  <si>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</si>
  <si>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</si>
  <si>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</si>
  <si>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</si>
  <si>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</si>
  <si>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</si>
  <si>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</si>
  <si>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</si>
  <si>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</si>
  <si>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</si>
  <si>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</si>
  <si>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</si>
  <si>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</si>
  <si>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</si>
  <si>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</si>
  <si>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</si>
  <si>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</si>
  <si>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</si>
  <si>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</si>
  <si>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</si>
  <si>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</si>
  <si>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</si>
  <si>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</si>
  <si>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</si>
  <si>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</si>
  <si>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</si>
  <si>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</si>
  <si>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</si>
  <si>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</si>
  <si>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</si>
  <si>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</si>
  <si>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</si>
  <si>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</si>
  <si>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</si>
  <si>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</si>
  <si>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</si>
  <si>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</si>
  <si>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</si>
  <si>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</si>
  <si>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</si>
  <si>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</si>
  <si>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</si>
  <si>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</si>
  <si>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</si>
  <si>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</si>
  <si>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</si>
  <si>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ООО"ГУК" Привокзальная"</t>
  </si>
  <si>
    <t>Ю.Д.Шкляров</t>
  </si>
  <si>
    <t>Мехуборка (асфальт) в зимний период</t>
  </si>
  <si>
    <t>шт</t>
  </si>
  <si>
    <t>экономист</t>
  </si>
  <si>
    <t>тариф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</si>
  <si>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</si>
  <si>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</si>
  <si>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</si>
  <si>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по дому №31  ул. Гагарина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</si>
</sst>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&#1043;&#1072;&#1075;&#1072;&#1088;&#1080;&#1085;&#1072;,%20&#1076;.31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-377809.70299999998</v>
          </cell>
        </row>
        <row r="25">
          <cell r="D25">
            <v>12778.46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Y4">
            <v>1703</v>
          </cell>
        </row>
        <row r="38">
          <cell r="GY38">
            <v>0.20777999999999999</v>
          </cell>
        </row>
        <row r="39">
          <cell r="GY39">
            <v>0.14791499999999999</v>
          </cell>
        </row>
        <row r="42">
          <cell r="GY42">
            <v>0.18602299999999999</v>
          </cell>
        </row>
        <row r="43">
          <cell r="GY43">
            <v>0.104612</v>
          </cell>
        </row>
        <row r="123">
          <cell r="GY123">
            <v>96046.05285599998</v>
          </cell>
        </row>
        <row r="124">
          <cell r="GY124">
            <v>133634.29419600009</v>
          </cell>
        </row>
        <row r="125">
          <cell r="GY125">
            <v>25042.274400000002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7">
          <cell r="I17">
            <v>0</v>
          </cell>
          <cell r="M17">
            <v>35940.800000000003</v>
          </cell>
          <cell r="P17">
            <v>12821.328</v>
          </cell>
          <cell r="U17">
            <v>14547.275999999998</v>
          </cell>
          <cell r="V17">
            <v>9082.06</v>
          </cell>
          <cell r="W17">
            <v>617.35</v>
          </cell>
          <cell r="Z17">
            <v>15533.531999999997</v>
          </cell>
          <cell r="AA17">
            <v>1</v>
          </cell>
          <cell r="AB17">
            <v>1</v>
          </cell>
          <cell r="AD17">
            <v>-8854.42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34">
          <cell r="ZC34">
            <v>8588.1607683580751</v>
          </cell>
        </row>
      </sheetData>
      <sheetData sheetId="1">
        <row r="35">
          <cell r="GT35">
            <v>5441.1275750000004</v>
          </cell>
        </row>
      </sheetData>
      <sheetData sheetId="2">
        <row r="35">
          <cell r="BB35">
            <v>827.65800000000002</v>
          </cell>
        </row>
      </sheetData>
      <sheetData sheetId="3">
        <row r="35">
          <cell r="R35">
            <v>527.24879999999996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52">
          <cell r="D52">
            <v>5181.8638000000001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77">
          <cell r="O77">
            <v>3520.94</v>
          </cell>
        </row>
      </sheetData>
      <sheetData sheetId="1">
        <row r="28">
          <cell r="B28">
            <v>429.15000000000003</v>
          </cell>
        </row>
        <row r="78">
          <cell r="B78">
            <v>413.26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40">
          <cell r="MY40">
            <v>8218.6281576190468</v>
          </cell>
        </row>
      </sheetData>
      <sheetData sheetId="1">
        <row r="34">
          <cell r="AQ34">
            <v>2843.1585</v>
          </cell>
        </row>
      </sheetData>
      <sheetData sheetId="2">
        <row r="40">
          <cell r="JU40">
            <v>10727.371557500002</v>
          </cell>
        </row>
      </sheetData>
      <sheetData sheetId="3">
        <row r="34">
          <cell r="LM34">
            <v>742.48853714285724</v>
          </cell>
        </row>
      </sheetData>
      <sheetData sheetId="4">
        <row r="34">
          <cell r="X34">
            <v>0</v>
          </cell>
        </row>
      </sheetData>
      <sheetData sheetId="5">
        <row r="34">
          <cell r="BB34">
            <v>1821.5288</v>
          </cell>
        </row>
      </sheetData>
      <sheetData sheetId="6">
        <row r="34">
          <cell r="UY34">
            <v>848.82872285714268</v>
          </cell>
        </row>
      </sheetData>
      <sheetData sheetId="7"/>
      <sheetData sheetId="8">
        <row r="34">
          <cell r="M34">
            <v>0</v>
          </cell>
        </row>
      </sheetData>
      <sheetData sheetId="9">
        <row r="34">
          <cell r="M34">
            <v>1162.8083999999999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90" zoomScaleNormal="80" zoomScaleSheetLayoutView="90" workbookViewId="0">
      <selection activeCell="E64" sqref="E1:F1048576"/>
    </sheetView>
  </sheetViews>
  <sheetFormatPr defaultRowHeight="15.75" x14ac:dyDescent="0.25"/>
  <cols>
    <col min="1" max="1" width="9.140625" style="19"/>
    <col min="2" max="2" width="62.42578125" style="18" customWidth="1"/>
    <col min="3" max="3" width="24.28515625" style="18" customWidth="1"/>
    <col min="4" max="4" width="62.7109375" style="18" customWidth="1"/>
    <col min="5" max="5" width="21.140625" style="18" hidden="1" customWidth="1"/>
    <col min="6" max="6" width="17.85546875" style="18" hidden="1" customWidth="1"/>
    <col min="7" max="7" width="9.140625" style="18" customWidth="1"/>
    <col min="8" max="22" width="9.140625" style="18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8" t="s">
        <v>0</v>
      </c>
    </row>
    <row r="2" spans="1:22" s="5" customFormat="1" ht="33.75" customHeight="1" x14ac:dyDescent="0.25">
      <c r="A2" s="27" t="s">
        <v>385</v>
      </c>
      <c r="B2" s="27"/>
      <c r="C2" s="27"/>
      <c r="D2" s="27"/>
      <c r="E2" s="18">
        <v>1703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382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383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384</v>
      </c>
    </row>
    <row r="8" spans="1:22" ht="42.75" customHeight="1" x14ac:dyDescent="0.25">
      <c r="A8" s="28" t="s">
        <v>12</v>
      </c>
      <c r="B8" s="28"/>
      <c r="C8" s="28"/>
      <c r="D8" s="28"/>
    </row>
    <row r="9" spans="1:22" x14ac:dyDescent="0.25">
      <c r="A9" s="6" t="s">
        <v>13</v>
      </c>
      <c r="B9" s="1" t="s">
        <v>14</v>
      </c>
      <c r="C9" s="1" t="s">
        <v>15</v>
      </c>
      <c r="D9" s="25">
        <f>[1]Лист1!$D$23</f>
        <v>0</v>
      </c>
      <c r="E9" s="18" t="s">
        <v>380</v>
      </c>
    </row>
    <row r="10" spans="1:22" x14ac:dyDescent="0.25">
      <c r="A10" s="6" t="s">
        <v>16</v>
      </c>
      <c r="B10" s="1" t="s">
        <v>17</v>
      </c>
      <c r="C10" s="1" t="s">
        <v>15</v>
      </c>
      <c r="D10" s="25">
        <f>[1]Лист1!$D$24</f>
        <v>-377809.70299999998</v>
      </c>
      <c r="E10" s="18" t="s">
        <v>380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12778.46</v>
      </c>
      <c r="E11" s="18" t="s">
        <v>380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5">
        <f>D13+D14+D15</f>
        <v>254722.62145200005</v>
      </c>
      <c r="E12" s="18" t="s">
        <v>381</v>
      </c>
    </row>
    <row r="13" spans="1:22" x14ac:dyDescent="0.25">
      <c r="A13" s="6" t="s">
        <v>22</v>
      </c>
      <c r="B13" s="20" t="s">
        <v>23</v>
      </c>
      <c r="C13" s="1" t="s">
        <v>15</v>
      </c>
      <c r="D13" s="25">
        <f>'[2]гук(2016)'!$GY$124</f>
        <v>133634.29419600009</v>
      </c>
      <c r="E13" s="18" t="s">
        <v>381</v>
      </c>
    </row>
    <row r="14" spans="1:22" x14ac:dyDescent="0.25">
      <c r="A14" s="6" t="s">
        <v>24</v>
      </c>
      <c r="B14" s="20" t="s">
        <v>25</v>
      </c>
      <c r="C14" s="1" t="s">
        <v>15</v>
      </c>
      <c r="D14" s="25">
        <f>'[2]гук(2016)'!$GY$123</f>
        <v>96046.05285599998</v>
      </c>
      <c r="E14" s="18" t="s">
        <v>381</v>
      </c>
    </row>
    <row r="15" spans="1:22" x14ac:dyDescent="0.25">
      <c r="A15" s="6" t="s">
        <v>26</v>
      </c>
      <c r="B15" s="20" t="s">
        <v>27</v>
      </c>
      <c r="C15" s="1" t="s">
        <v>15</v>
      </c>
      <c r="D15" s="25">
        <f>'[2]гук(2016)'!$GY$125</f>
        <v>25042.274400000002</v>
      </c>
      <c r="E15" s="18" t="s">
        <v>381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21">
        <f>D17</f>
        <v>209927.40145200005</v>
      </c>
      <c r="E16" s="18" t="s">
        <v>380</v>
      </c>
    </row>
    <row r="17" spans="1:22" ht="31.5" x14ac:dyDescent="0.25">
      <c r="A17" s="20" t="s">
        <v>30</v>
      </c>
      <c r="B17" s="20" t="s">
        <v>31</v>
      </c>
      <c r="C17" s="20" t="s">
        <v>15</v>
      </c>
      <c r="D17" s="21">
        <f>D12-D25+D254+D270</f>
        <v>209927.40145200005</v>
      </c>
      <c r="E17" s="18" t="s">
        <v>380</v>
      </c>
    </row>
    <row r="18" spans="1:22" ht="31.5" x14ac:dyDescent="0.25">
      <c r="A18" s="20" t="s">
        <v>32</v>
      </c>
      <c r="B18" s="20" t="s">
        <v>33</v>
      </c>
      <c r="C18" s="20" t="s">
        <v>15</v>
      </c>
      <c r="D18" s="21">
        <v>0</v>
      </c>
    </row>
    <row r="19" spans="1:22" x14ac:dyDescent="0.25">
      <c r="A19" s="20" t="s">
        <v>34</v>
      </c>
      <c r="B19" s="20" t="s">
        <v>35</v>
      </c>
      <c r="C19" s="20" t="s">
        <v>15</v>
      </c>
      <c r="D19" s="21">
        <v>0</v>
      </c>
    </row>
    <row r="20" spans="1:22" x14ac:dyDescent="0.25">
      <c r="A20" s="20" t="s">
        <v>36</v>
      </c>
      <c r="B20" s="20" t="s">
        <v>37</v>
      </c>
      <c r="C20" s="20" t="s">
        <v>15</v>
      </c>
      <c r="D20" s="21">
        <v>0</v>
      </c>
      <c r="E20" s="18" t="s">
        <v>380</v>
      </c>
    </row>
    <row r="21" spans="1:22" x14ac:dyDescent="0.25">
      <c r="A21" s="20" t="s">
        <v>38</v>
      </c>
      <c r="B21" s="20" t="s">
        <v>39</v>
      </c>
      <c r="C21" s="20" t="s">
        <v>15</v>
      </c>
      <c r="D21" s="21">
        <v>0</v>
      </c>
      <c r="E21" s="18" t="s">
        <v>380</v>
      </c>
    </row>
    <row r="22" spans="1:22" x14ac:dyDescent="0.25">
      <c r="A22" s="20" t="s">
        <v>40</v>
      </c>
      <c r="B22" s="20" t="s">
        <v>41</v>
      </c>
      <c r="C22" s="20" t="s">
        <v>15</v>
      </c>
      <c r="D22" s="21">
        <f>D16+D10+D9</f>
        <v>-167882.30154799993</v>
      </c>
      <c r="E22" s="18" t="s">
        <v>380</v>
      </c>
    </row>
    <row r="23" spans="1:22" x14ac:dyDescent="0.25">
      <c r="A23" s="20" t="s">
        <v>42</v>
      </c>
      <c r="B23" s="20" t="s">
        <v>43</v>
      </c>
      <c r="C23" s="20" t="s">
        <v>15</v>
      </c>
      <c r="D23" s="21">
        <f>'[3]2018 непоср.'!$I$17</f>
        <v>0</v>
      </c>
      <c r="E23" s="18" t="s">
        <v>380</v>
      </c>
    </row>
    <row r="24" spans="1:22" x14ac:dyDescent="0.25">
      <c r="A24" s="20" t="s">
        <v>44</v>
      </c>
      <c r="B24" s="20" t="s">
        <v>45</v>
      </c>
      <c r="C24" s="20" t="s">
        <v>15</v>
      </c>
      <c r="D24" s="21">
        <f>D22-D249</f>
        <v>-417782.24904647702</v>
      </c>
      <c r="E24" s="18" t="s">
        <v>380</v>
      </c>
    </row>
    <row r="25" spans="1:22" x14ac:dyDescent="0.25">
      <c r="A25" s="20" t="s">
        <v>46</v>
      </c>
      <c r="B25" s="20" t="s">
        <v>47</v>
      </c>
      <c r="C25" s="20" t="s">
        <v>15</v>
      </c>
      <c r="D25" s="26">
        <f>'[3]2018 непоср.'!$M$17</f>
        <v>35940.800000000003</v>
      </c>
      <c r="E25" s="18" t="s">
        <v>380</v>
      </c>
    </row>
    <row r="26" spans="1:22" ht="35.25" customHeight="1" x14ac:dyDescent="0.25">
      <c r="A26" s="28" t="s">
        <v>48</v>
      </c>
      <c r="B26" s="28"/>
      <c r="C26" s="28"/>
      <c r="D26" s="28"/>
    </row>
    <row r="27" spans="1:22" s="5" customFormat="1" ht="31.5" x14ac:dyDescent="0.25">
      <c r="A27" s="17" t="s">
        <v>49</v>
      </c>
      <c r="B27" s="3" t="s">
        <v>50</v>
      </c>
      <c r="C27" s="3" t="s">
        <v>7</v>
      </c>
      <c r="D27" s="3" t="s">
        <v>51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14547.275999999998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2">
        <f>'[3]2018 непоср.'!$U$17</f>
        <v>14547.275999999998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8.5421467997651188</v>
      </c>
    </row>
    <row r="33" spans="1:22" s="5" customFormat="1" ht="31.5" x14ac:dyDescent="0.25">
      <c r="A33" s="17" t="s">
        <v>64</v>
      </c>
      <c r="B33" s="3" t="s">
        <v>50</v>
      </c>
      <c r="C33" s="3" t="s">
        <v>7</v>
      </c>
      <c r="D33" s="3" t="s">
        <v>65</v>
      </c>
      <c r="E33" s="18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25">
        <f>E35+E39+E43+E47+E51+E55</f>
        <v>15384.195143358076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5">
        <f>'[4]Мытьё л.пл.и марш. 1 этаж'!$BB$35</f>
        <v>827.65800000000002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0.48599999999999999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5">
        <f>'[4]Мытьё л.пл. и марш. 2 этаж'!$R$35</f>
        <v>527.24879999999996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0.30959999999999999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5">
        <f>'[4]Влажное подметание л.кл. 2 этаж'!$GT$35</f>
        <v>5441.1275750000004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25">
        <f>E43/E2</f>
        <v>3.1950250000000002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5">
        <f>'[4]Влажное подметание л.кл. 1 этаж'!$ZC$34</f>
        <v>8588.1607683580751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5.0429599344439664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8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8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7" t="s">
        <v>103</v>
      </c>
      <c r="B59" s="3" t="s">
        <v>50</v>
      </c>
      <c r="C59" s="3" t="s">
        <v>7</v>
      </c>
      <c r="D59" s="3" t="s">
        <v>104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12821.328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2">
        <f>'[3]2018 непоср.'!$P$17</f>
        <v>12821.328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7.528671755725191</v>
      </c>
    </row>
    <row r="65" spans="1:22" s="5" customFormat="1" x14ac:dyDescent="0.25">
      <c r="A65" s="17" t="s">
        <v>113</v>
      </c>
      <c r="B65" s="3" t="s">
        <v>50</v>
      </c>
      <c r="C65" s="3" t="s">
        <v>7</v>
      </c>
      <c r="D65" s="3" t="s">
        <v>114</v>
      </c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25042.27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3">
        <v>25042.27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14.704797416324134</v>
      </c>
    </row>
    <row r="71" spans="1:22" s="5" customFormat="1" ht="31.5" x14ac:dyDescent="0.25">
      <c r="A71" s="17" t="s">
        <v>121</v>
      </c>
      <c r="B71" s="3" t="s">
        <v>50</v>
      </c>
      <c r="C71" s="3" t="s">
        <v>7</v>
      </c>
      <c r="D71" s="3" t="s">
        <v>122</v>
      </c>
      <c r="E71" s="18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5181.8638000000001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f>[5]Лист1!$D$52</f>
        <v>5181.8638000000001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3.0427855549031122</v>
      </c>
    </row>
    <row r="77" spans="1:22" s="5" customFormat="1" ht="31.5" x14ac:dyDescent="0.25">
      <c r="A77" s="17" t="s">
        <v>128</v>
      </c>
      <c r="B77" s="3" t="s">
        <v>50</v>
      </c>
      <c r="C77" s="3" t="s">
        <v>7</v>
      </c>
      <c r="D77" s="3" t="s">
        <v>129</v>
      </c>
      <c r="E77" s="16">
        <f>[6]восстан.вент!$O$77+[6]дымивент!$B$78</f>
        <v>3934.2</v>
      </c>
      <c r="F77" s="4">
        <v>26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3934.2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379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151.3153846153846</v>
      </c>
    </row>
    <row r="83" spans="1:22" s="5" customFormat="1" x14ac:dyDescent="0.25">
      <c r="A83" s="17" t="s">
        <v>136</v>
      </c>
      <c r="B83" s="3" t="s">
        <v>50</v>
      </c>
      <c r="C83" s="3" t="s">
        <v>7</v>
      </c>
      <c r="D83" s="3" t="s">
        <v>137</v>
      </c>
      <c r="E83" s="1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138</v>
      </c>
      <c r="B84" s="1" t="s">
        <v>53</v>
      </c>
      <c r="C84" s="1" t="s">
        <v>15</v>
      </c>
      <c r="D84" s="7">
        <f>F85+F89</f>
        <v>24615.591999999997</v>
      </c>
      <c r="F84" s="4"/>
    </row>
    <row r="85" spans="1:22" ht="31.5" x14ac:dyDescent="0.25">
      <c r="A85" s="6" t="s">
        <v>139</v>
      </c>
      <c r="B85" s="1" t="s">
        <v>55</v>
      </c>
      <c r="C85" s="1" t="s">
        <v>7</v>
      </c>
      <c r="D85" s="1" t="s">
        <v>140</v>
      </c>
      <c r="F85" s="23">
        <f>'[3]2018 непоср.'!$V$17</f>
        <v>9082.06</v>
      </c>
    </row>
    <row r="86" spans="1:22" x14ac:dyDescent="0.25">
      <c r="A86" s="6" t="s">
        <v>141</v>
      </c>
      <c r="B86" s="1" t="s">
        <v>58</v>
      </c>
      <c r="C86" s="1" t="s">
        <v>7</v>
      </c>
      <c r="D86" s="1" t="s">
        <v>142</v>
      </c>
      <c r="F86" s="4"/>
    </row>
    <row r="87" spans="1:22" x14ac:dyDescent="0.25">
      <c r="A87" s="6" t="s">
        <v>143</v>
      </c>
      <c r="B87" s="1" t="s">
        <v>3</v>
      </c>
      <c r="C87" s="1" t="s">
        <v>7</v>
      </c>
      <c r="D87" s="1" t="s">
        <v>61</v>
      </c>
      <c r="F87" s="4"/>
    </row>
    <row r="88" spans="1:22" x14ac:dyDescent="0.25">
      <c r="A88" s="6" t="s">
        <v>144</v>
      </c>
      <c r="B88" s="1" t="s">
        <v>63</v>
      </c>
      <c r="C88" s="1" t="s">
        <v>15</v>
      </c>
      <c r="D88" s="8">
        <f>F85/E2</f>
        <v>5.3329770992366408</v>
      </c>
      <c r="F88" s="4"/>
    </row>
    <row r="89" spans="1:22" ht="31.5" x14ac:dyDescent="0.25">
      <c r="A89" s="6" t="s">
        <v>145</v>
      </c>
      <c r="B89" s="1" t="s">
        <v>55</v>
      </c>
      <c r="C89" s="1" t="s">
        <v>7</v>
      </c>
      <c r="D89" s="1" t="s">
        <v>146</v>
      </c>
      <c r="F89" s="22">
        <f>'[3]2018 непоср.'!$Z$17</f>
        <v>15533.531999999997</v>
      </c>
    </row>
    <row r="90" spans="1:22" x14ac:dyDescent="0.25">
      <c r="A90" s="6" t="s">
        <v>147</v>
      </c>
      <c r="B90" s="1" t="s">
        <v>58</v>
      </c>
      <c r="C90" s="1" t="s">
        <v>7</v>
      </c>
      <c r="D90" s="1" t="s">
        <v>109</v>
      </c>
      <c r="F90" s="4"/>
    </row>
    <row r="91" spans="1:22" x14ac:dyDescent="0.25">
      <c r="A91" s="6" t="s">
        <v>148</v>
      </c>
      <c r="B91" s="1" t="s">
        <v>3</v>
      </c>
      <c r="C91" s="1" t="s">
        <v>7</v>
      </c>
      <c r="D91" s="1" t="s">
        <v>61</v>
      </c>
      <c r="F91" s="4"/>
    </row>
    <row r="92" spans="1:22" x14ac:dyDescent="0.25">
      <c r="A92" s="6" t="s">
        <v>149</v>
      </c>
      <c r="B92" s="1" t="s">
        <v>63</v>
      </c>
      <c r="C92" s="1" t="s">
        <v>15</v>
      </c>
      <c r="D92" s="8">
        <f>F89/E2</f>
        <v>9.1212753963593638</v>
      </c>
      <c r="F92" s="4"/>
    </row>
    <row r="93" spans="1:22" s="5" customFormat="1" ht="47.25" x14ac:dyDescent="0.25">
      <c r="A93" s="17" t="s">
        <v>150</v>
      </c>
      <c r="B93" s="3" t="s">
        <v>50</v>
      </c>
      <c r="C93" s="3" t="s">
        <v>7</v>
      </c>
      <c r="D93" s="3" t="s">
        <v>151</v>
      </c>
      <c r="E93" s="18"/>
      <c r="F93" s="1" t="s">
        <v>152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153</v>
      </c>
      <c r="B94" s="1" t="s">
        <v>53</v>
      </c>
      <c r="C94" s="1" t="s">
        <v>15</v>
      </c>
      <c r="D94" s="7">
        <f>E95+E99</f>
        <v>804</v>
      </c>
      <c r="F94" s="1">
        <v>375.7</v>
      </c>
    </row>
    <row r="95" spans="1:22" ht="31.5" x14ac:dyDescent="0.25">
      <c r="A95" s="6" t="s">
        <v>154</v>
      </c>
      <c r="B95" s="1" t="s">
        <v>55</v>
      </c>
      <c r="C95" s="1" t="s">
        <v>7</v>
      </c>
      <c r="D95" s="1" t="s">
        <v>155</v>
      </c>
      <c r="E95" s="18">
        <v>601.12</v>
      </c>
      <c r="F95" s="30"/>
    </row>
    <row r="96" spans="1:22" x14ac:dyDescent="0.25">
      <c r="A96" s="6" t="s">
        <v>156</v>
      </c>
      <c r="B96" s="1" t="s">
        <v>58</v>
      </c>
      <c r="C96" s="1" t="s">
        <v>7</v>
      </c>
      <c r="D96" s="1" t="s">
        <v>112</v>
      </c>
      <c r="F96" s="30"/>
    </row>
    <row r="97" spans="1:22" x14ac:dyDescent="0.25">
      <c r="A97" s="6" t="s">
        <v>157</v>
      </c>
      <c r="B97" s="1" t="s">
        <v>3</v>
      </c>
      <c r="C97" s="1" t="s">
        <v>7</v>
      </c>
      <c r="D97" s="1" t="s">
        <v>158</v>
      </c>
    </row>
    <row r="98" spans="1:22" ht="31.5" x14ac:dyDescent="0.25">
      <c r="A98" s="6" t="s">
        <v>159</v>
      </c>
      <c r="B98" s="1" t="s">
        <v>63</v>
      </c>
      <c r="C98" s="1" t="s">
        <v>15</v>
      </c>
      <c r="D98" s="8">
        <f>E95/F94</f>
        <v>1.6</v>
      </c>
      <c r="F98" s="1" t="s">
        <v>152</v>
      </c>
    </row>
    <row r="99" spans="1:22" ht="31.5" x14ac:dyDescent="0.25">
      <c r="A99" s="6" t="s">
        <v>160</v>
      </c>
      <c r="B99" s="1" t="s">
        <v>55</v>
      </c>
      <c r="C99" s="1" t="s">
        <v>7</v>
      </c>
      <c r="D99" s="1" t="s">
        <v>161</v>
      </c>
      <c r="E99" s="18">
        <v>202.88</v>
      </c>
      <c r="F99" s="1">
        <f>F94</f>
        <v>375.7</v>
      </c>
    </row>
    <row r="100" spans="1:22" x14ac:dyDescent="0.25">
      <c r="A100" s="6" t="s">
        <v>162</v>
      </c>
      <c r="B100" s="1" t="s">
        <v>58</v>
      </c>
      <c r="C100" s="1" t="s">
        <v>7</v>
      </c>
      <c r="D100" s="1" t="s">
        <v>163</v>
      </c>
    </row>
    <row r="101" spans="1:22" x14ac:dyDescent="0.25">
      <c r="A101" s="6" t="s">
        <v>164</v>
      </c>
      <c r="B101" s="1" t="s">
        <v>3</v>
      </c>
      <c r="C101" s="1" t="s">
        <v>7</v>
      </c>
      <c r="D101" s="1" t="s">
        <v>158</v>
      </c>
    </row>
    <row r="102" spans="1:22" x14ac:dyDescent="0.25">
      <c r="A102" s="6" t="s">
        <v>165</v>
      </c>
      <c r="B102" s="1" t="s">
        <v>63</v>
      </c>
      <c r="C102" s="1" t="s">
        <v>15</v>
      </c>
      <c r="D102" s="8">
        <f>E99/F99</f>
        <v>0.5400053233963269</v>
      </c>
    </row>
    <row r="103" spans="1:22" s="5" customFormat="1" ht="63" x14ac:dyDescent="0.25">
      <c r="A103" s="17" t="s">
        <v>166</v>
      </c>
      <c r="B103" s="3" t="s">
        <v>50</v>
      </c>
      <c r="C103" s="3" t="s">
        <v>7</v>
      </c>
      <c r="D103" s="3" t="s">
        <v>167</v>
      </c>
      <c r="E103" s="18"/>
      <c r="F103" s="1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6" t="s">
        <v>168</v>
      </c>
      <c r="B104" s="1" t="s">
        <v>53</v>
      </c>
      <c r="C104" s="1" t="s">
        <v>15</v>
      </c>
      <c r="D104" s="7">
        <f>E105+E109+E113+E117+E121+E125+E129+E133+E137+E141+E145+E149+E153+E157+E158</f>
        <v>26982.162675119049</v>
      </c>
    </row>
    <row r="105" spans="1:22" ht="31.5" x14ac:dyDescent="0.25">
      <c r="A105" s="6" t="s">
        <v>169</v>
      </c>
      <c r="B105" s="1" t="s">
        <v>55</v>
      </c>
      <c r="C105" s="1" t="s">
        <v>7</v>
      </c>
      <c r="D105" s="1" t="s">
        <v>170</v>
      </c>
      <c r="E105" s="16">
        <f>'[7]Уборка ступеней и площадок '!$LM$34</f>
        <v>742.48853714285724</v>
      </c>
    </row>
    <row r="106" spans="1:22" x14ac:dyDescent="0.25">
      <c r="A106" s="6" t="s">
        <v>171</v>
      </c>
      <c r="B106" s="1" t="s">
        <v>58</v>
      </c>
      <c r="C106" s="1" t="s">
        <v>7</v>
      </c>
      <c r="D106" s="1" t="s">
        <v>142</v>
      </c>
    </row>
    <row r="107" spans="1:22" x14ac:dyDescent="0.25">
      <c r="A107" s="6" t="s">
        <v>172</v>
      </c>
      <c r="B107" s="1" t="s">
        <v>3</v>
      </c>
      <c r="C107" s="1" t="s">
        <v>7</v>
      </c>
      <c r="D107" s="1" t="s">
        <v>61</v>
      </c>
    </row>
    <row r="108" spans="1:22" x14ac:dyDescent="0.25">
      <c r="A108" s="6" t="s">
        <v>173</v>
      </c>
      <c r="B108" s="1" t="s">
        <v>63</v>
      </c>
      <c r="C108" s="1" t="s">
        <v>15</v>
      </c>
      <c r="D108" s="8">
        <f>E105/E2</f>
        <v>0.4359885714285715</v>
      </c>
    </row>
    <row r="109" spans="1:22" ht="31.5" x14ac:dyDescent="0.25">
      <c r="A109" s="6" t="s">
        <v>174</v>
      </c>
      <c r="B109" s="1" t="s">
        <v>55</v>
      </c>
      <c r="C109" s="1" t="s">
        <v>7</v>
      </c>
      <c r="D109" s="1" t="s">
        <v>175</v>
      </c>
      <c r="E109" s="15">
        <f>'[7]Сдвигание свежевыпавш.снега'!$AQ$34</f>
        <v>2843.1585</v>
      </c>
    </row>
    <row r="110" spans="1:22" x14ac:dyDescent="0.25">
      <c r="A110" s="6" t="s">
        <v>176</v>
      </c>
      <c r="B110" s="1" t="s">
        <v>58</v>
      </c>
      <c r="C110" s="1" t="s">
        <v>7</v>
      </c>
      <c r="D110" s="1" t="s">
        <v>177</v>
      </c>
    </row>
    <row r="111" spans="1:22" x14ac:dyDescent="0.25">
      <c r="A111" s="6" t="s">
        <v>178</v>
      </c>
      <c r="B111" s="1" t="s">
        <v>3</v>
      </c>
      <c r="C111" s="1" t="s">
        <v>7</v>
      </c>
      <c r="D111" s="1" t="s">
        <v>61</v>
      </c>
    </row>
    <row r="112" spans="1:22" x14ac:dyDescent="0.25">
      <c r="A112" s="6" t="s">
        <v>179</v>
      </c>
      <c r="B112" s="1" t="s">
        <v>63</v>
      </c>
      <c r="C112" s="1" t="s">
        <v>15</v>
      </c>
      <c r="D112" s="8">
        <f>E109/E2</f>
        <v>1.6695</v>
      </c>
    </row>
    <row r="113" spans="1:5" ht="31.5" x14ac:dyDescent="0.25">
      <c r="A113" s="6" t="s">
        <v>180</v>
      </c>
      <c r="B113" s="1" t="s">
        <v>55</v>
      </c>
      <c r="C113" s="1" t="s">
        <v>7</v>
      </c>
      <c r="D113" s="1" t="s">
        <v>181</v>
      </c>
      <c r="E113" s="15">
        <f>'[7]Уборка контейнерных площадок'!$UY$34</f>
        <v>848.82872285714268</v>
      </c>
    </row>
    <row r="114" spans="1:5" x14ac:dyDescent="0.25">
      <c r="A114" s="6" t="s">
        <v>182</v>
      </c>
      <c r="B114" s="1" t="s">
        <v>58</v>
      </c>
      <c r="C114" s="1" t="s">
        <v>7</v>
      </c>
      <c r="D114" s="1" t="s">
        <v>183</v>
      </c>
    </row>
    <row r="115" spans="1:5" x14ac:dyDescent="0.25">
      <c r="A115" s="6" t="s">
        <v>184</v>
      </c>
      <c r="B115" s="1" t="s">
        <v>3</v>
      </c>
      <c r="C115" s="1" t="s">
        <v>7</v>
      </c>
      <c r="D115" s="1" t="s">
        <v>61</v>
      </c>
    </row>
    <row r="116" spans="1:5" x14ac:dyDescent="0.25">
      <c r="A116" s="6" t="s">
        <v>185</v>
      </c>
      <c r="B116" s="1" t="s">
        <v>63</v>
      </c>
      <c r="C116" s="1" t="s">
        <v>15</v>
      </c>
      <c r="D116" s="8">
        <f>E113/E2</f>
        <v>0.49843142857142847</v>
      </c>
    </row>
    <row r="117" spans="1:5" ht="31.5" x14ac:dyDescent="0.25">
      <c r="A117" s="6" t="s">
        <v>186</v>
      </c>
      <c r="B117" s="1" t="s">
        <v>55</v>
      </c>
      <c r="C117" s="1" t="s">
        <v>7</v>
      </c>
      <c r="D117" s="1" t="s">
        <v>187</v>
      </c>
      <c r="E117" s="16">
        <f>'[7]Уборка грунта'!$JU$40</f>
        <v>10727.371557500002</v>
      </c>
    </row>
    <row r="118" spans="1:5" x14ac:dyDescent="0.25">
      <c r="A118" s="6" t="s">
        <v>188</v>
      </c>
      <c r="B118" s="1" t="s">
        <v>58</v>
      </c>
      <c r="C118" s="1" t="s">
        <v>7</v>
      </c>
      <c r="D118" s="1" t="s">
        <v>83</v>
      </c>
    </row>
    <row r="119" spans="1:5" x14ac:dyDescent="0.25">
      <c r="A119" s="6" t="s">
        <v>189</v>
      </c>
      <c r="B119" s="1" t="s">
        <v>3</v>
      </c>
      <c r="C119" s="1" t="s">
        <v>7</v>
      </c>
      <c r="D119" s="1" t="s">
        <v>61</v>
      </c>
    </row>
    <row r="120" spans="1:5" x14ac:dyDescent="0.25">
      <c r="A120" s="6" t="s">
        <v>190</v>
      </c>
      <c r="B120" s="1" t="s">
        <v>63</v>
      </c>
      <c r="C120" s="1" t="s">
        <v>15</v>
      </c>
      <c r="D120" s="8">
        <f>E117/E2</f>
        <v>6.2991025000000018</v>
      </c>
    </row>
    <row r="121" spans="1:5" ht="47.25" x14ac:dyDescent="0.25">
      <c r="A121" s="6" t="s">
        <v>191</v>
      </c>
      <c r="B121" s="1" t="s">
        <v>55</v>
      </c>
      <c r="C121" s="1" t="s">
        <v>7</v>
      </c>
      <c r="D121" s="1" t="s">
        <v>192</v>
      </c>
      <c r="E121" s="16">
        <f>'[7]Убор.двор.тер. очис нанос снег '!$MY$40</f>
        <v>8218.6281576190468</v>
      </c>
    </row>
    <row r="122" spans="1:5" x14ac:dyDescent="0.25">
      <c r="A122" s="6" t="s">
        <v>193</v>
      </c>
      <c r="B122" s="1" t="s">
        <v>58</v>
      </c>
      <c r="C122" s="1" t="s">
        <v>7</v>
      </c>
      <c r="D122" s="1" t="s">
        <v>194</v>
      </c>
    </row>
    <row r="123" spans="1:5" x14ac:dyDescent="0.25">
      <c r="A123" s="6" t="s">
        <v>195</v>
      </c>
      <c r="B123" s="1" t="s">
        <v>3</v>
      </c>
      <c r="C123" s="1" t="s">
        <v>7</v>
      </c>
      <c r="D123" s="1" t="s">
        <v>61</v>
      </c>
    </row>
    <row r="124" spans="1:5" x14ac:dyDescent="0.25">
      <c r="A124" s="6" t="s">
        <v>196</v>
      </c>
      <c r="B124" s="1" t="s">
        <v>63</v>
      </c>
      <c r="C124" s="1" t="s">
        <v>15</v>
      </c>
      <c r="D124" s="8">
        <f>E121/E2</f>
        <v>4.8259707326007319</v>
      </c>
    </row>
    <row r="125" spans="1:5" ht="31.5" x14ac:dyDescent="0.25">
      <c r="A125" s="6" t="s">
        <v>197</v>
      </c>
      <c r="B125" s="1" t="s">
        <v>55</v>
      </c>
      <c r="C125" s="1" t="s">
        <v>7</v>
      </c>
      <c r="D125" s="1" t="s">
        <v>198</v>
      </c>
      <c r="E125" s="18">
        <f>'[7]сбор и вывоз листвы'!$M$34</f>
        <v>0</v>
      </c>
    </row>
    <row r="126" spans="1:5" x14ac:dyDescent="0.25">
      <c r="A126" s="6" t="s">
        <v>199</v>
      </c>
      <c r="B126" s="1" t="s">
        <v>58</v>
      </c>
      <c r="C126" s="1" t="s">
        <v>7</v>
      </c>
      <c r="D126" s="1" t="s">
        <v>77</v>
      </c>
    </row>
    <row r="127" spans="1:5" x14ac:dyDescent="0.25">
      <c r="A127" s="6" t="s">
        <v>200</v>
      </c>
      <c r="B127" s="1" t="s">
        <v>3</v>
      </c>
      <c r="C127" s="1" t="s">
        <v>7</v>
      </c>
      <c r="D127" s="1" t="s">
        <v>61</v>
      </c>
    </row>
    <row r="128" spans="1:5" x14ac:dyDescent="0.25">
      <c r="A128" s="6" t="s">
        <v>201</v>
      </c>
      <c r="B128" s="1" t="s">
        <v>63</v>
      </c>
      <c r="C128" s="1" t="s">
        <v>15</v>
      </c>
      <c r="D128" s="8">
        <f>E125/E2</f>
        <v>0</v>
      </c>
    </row>
    <row r="129" spans="1:5" ht="31.5" x14ac:dyDescent="0.25">
      <c r="A129" s="6" t="s">
        <v>202</v>
      </c>
      <c r="B129" s="1" t="s">
        <v>55</v>
      </c>
      <c r="C129" s="1" t="s">
        <v>7</v>
      </c>
      <c r="D129" s="1" t="s">
        <v>203</v>
      </c>
      <c r="E129" s="15">
        <f>'[7]Посыпка пескосоляной смесью'!$BB$34</f>
        <v>1821.5288</v>
      </c>
    </row>
    <row r="130" spans="1:5" x14ac:dyDescent="0.25">
      <c r="A130" s="6" t="s">
        <v>204</v>
      </c>
      <c r="B130" s="1" t="s">
        <v>58</v>
      </c>
      <c r="C130" s="1" t="s">
        <v>7</v>
      </c>
      <c r="D130" s="1" t="s">
        <v>112</v>
      </c>
    </row>
    <row r="131" spans="1:5" x14ac:dyDescent="0.25">
      <c r="A131" s="6" t="s">
        <v>205</v>
      </c>
      <c r="B131" s="1" t="s">
        <v>3</v>
      </c>
      <c r="C131" s="1" t="s">
        <v>7</v>
      </c>
      <c r="D131" s="1" t="s">
        <v>61</v>
      </c>
    </row>
    <row r="132" spans="1:5" x14ac:dyDescent="0.25">
      <c r="A132" s="6" t="s">
        <v>206</v>
      </c>
      <c r="B132" s="1" t="s">
        <v>63</v>
      </c>
      <c r="C132" s="1" t="s">
        <v>15</v>
      </c>
      <c r="D132" s="8">
        <f>E129/E2</f>
        <v>1.0696000000000001</v>
      </c>
    </row>
    <row r="133" spans="1:5" ht="31.5" x14ac:dyDescent="0.25">
      <c r="A133" s="6" t="s">
        <v>207</v>
      </c>
      <c r="B133" s="1" t="s">
        <v>55</v>
      </c>
      <c r="C133" s="1" t="s">
        <v>7</v>
      </c>
      <c r="D133" s="1" t="s">
        <v>208</v>
      </c>
      <c r="E133" s="15">
        <f>'[7]Ликвид налед'!$X$34</f>
        <v>0</v>
      </c>
    </row>
    <row r="134" spans="1:5" x14ac:dyDescent="0.25">
      <c r="A134" s="6" t="s">
        <v>209</v>
      </c>
      <c r="B134" s="1" t="s">
        <v>58</v>
      </c>
      <c r="C134" s="1" t="s">
        <v>7</v>
      </c>
      <c r="D134" s="1" t="s">
        <v>83</v>
      </c>
    </row>
    <row r="135" spans="1:5" x14ac:dyDescent="0.25">
      <c r="A135" s="6" t="s">
        <v>210</v>
      </c>
      <c r="B135" s="1" t="s">
        <v>3</v>
      </c>
      <c r="C135" s="1" t="s">
        <v>7</v>
      </c>
      <c r="D135" s="1" t="s">
        <v>61</v>
      </c>
    </row>
    <row r="136" spans="1:5" x14ac:dyDescent="0.25">
      <c r="A136" s="6" t="s">
        <v>211</v>
      </c>
      <c r="B136" s="1" t="s">
        <v>63</v>
      </c>
      <c r="C136" s="1" t="s">
        <v>15</v>
      </c>
      <c r="D136" s="8">
        <f>E133/E2</f>
        <v>0</v>
      </c>
    </row>
    <row r="137" spans="1:5" ht="31.5" x14ac:dyDescent="0.25">
      <c r="A137" s="6" t="s">
        <v>212</v>
      </c>
      <c r="B137" s="1" t="s">
        <v>55</v>
      </c>
      <c r="C137" s="1" t="s">
        <v>7</v>
      </c>
      <c r="D137" s="1" t="s">
        <v>213</v>
      </c>
      <c r="E137" s="15">
        <f>'[7]покос травы'!$M$34</f>
        <v>1162.8083999999999</v>
      </c>
    </row>
    <row r="138" spans="1:5" x14ac:dyDescent="0.25">
      <c r="A138" s="6" t="s">
        <v>214</v>
      </c>
      <c r="B138" s="1" t="s">
        <v>58</v>
      </c>
      <c r="C138" s="1" t="s">
        <v>7</v>
      </c>
      <c r="D138" s="1" t="s">
        <v>77</v>
      </c>
    </row>
    <row r="139" spans="1:5" x14ac:dyDescent="0.25">
      <c r="A139" s="6" t="s">
        <v>215</v>
      </c>
      <c r="B139" s="1" t="s">
        <v>3</v>
      </c>
      <c r="C139" s="1" t="s">
        <v>7</v>
      </c>
      <c r="D139" s="1" t="s">
        <v>61</v>
      </c>
    </row>
    <row r="140" spans="1:5" x14ac:dyDescent="0.25">
      <c r="A140" s="6" t="s">
        <v>216</v>
      </c>
      <c r="B140" s="1" t="s">
        <v>63</v>
      </c>
      <c r="C140" s="1" t="s">
        <v>15</v>
      </c>
      <c r="D140" s="8">
        <f>E137/E2</f>
        <v>0.68279999999999996</v>
      </c>
    </row>
    <row r="141" spans="1:5" ht="31.5" x14ac:dyDescent="0.25">
      <c r="A141" s="6" t="s">
        <v>217</v>
      </c>
      <c r="B141" s="1" t="s">
        <v>55</v>
      </c>
      <c r="C141" s="1" t="s">
        <v>7</v>
      </c>
      <c r="D141" s="8" t="s">
        <v>218</v>
      </c>
      <c r="E141" s="18">
        <v>0</v>
      </c>
    </row>
    <row r="142" spans="1:5" x14ac:dyDescent="0.25">
      <c r="A142" s="6" t="s">
        <v>219</v>
      </c>
      <c r="B142" s="1" t="s">
        <v>58</v>
      </c>
      <c r="C142" s="1" t="s">
        <v>7</v>
      </c>
      <c r="D142" s="8" t="s">
        <v>83</v>
      </c>
    </row>
    <row r="143" spans="1:5" x14ac:dyDescent="0.25">
      <c r="A143" s="6" t="s">
        <v>220</v>
      </c>
      <c r="B143" s="1" t="s">
        <v>3</v>
      </c>
      <c r="C143" s="1" t="s">
        <v>7</v>
      </c>
      <c r="D143" s="8" t="s">
        <v>61</v>
      </c>
    </row>
    <row r="144" spans="1:5" x14ac:dyDescent="0.25">
      <c r="A144" s="6" t="s">
        <v>221</v>
      </c>
      <c r="B144" s="1" t="s">
        <v>63</v>
      </c>
      <c r="C144" s="1" t="s">
        <v>15</v>
      </c>
      <c r="D144" s="8">
        <f>E141/E2</f>
        <v>0</v>
      </c>
    </row>
    <row r="145" spans="1:7" ht="31.5" x14ac:dyDescent="0.25">
      <c r="A145" s="6" t="s">
        <v>222</v>
      </c>
      <c r="B145" s="1" t="s">
        <v>55</v>
      </c>
      <c r="C145" s="1" t="s">
        <v>7</v>
      </c>
      <c r="D145" s="8" t="s">
        <v>223</v>
      </c>
      <c r="E145" s="18">
        <v>0</v>
      </c>
    </row>
    <row r="146" spans="1:7" x14ac:dyDescent="0.25">
      <c r="A146" s="6" t="s">
        <v>224</v>
      </c>
      <c r="B146" s="1" t="s">
        <v>58</v>
      </c>
      <c r="C146" s="1" t="s">
        <v>7</v>
      </c>
      <c r="D146" s="8" t="s">
        <v>112</v>
      </c>
    </row>
    <row r="147" spans="1:7" x14ac:dyDescent="0.25">
      <c r="A147" s="6" t="s">
        <v>225</v>
      </c>
      <c r="B147" s="1" t="s">
        <v>3</v>
      </c>
      <c r="C147" s="1" t="s">
        <v>7</v>
      </c>
      <c r="D147" s="8" t="s">
        <v>61</v>
      </c>
    </row>
    <row r="148" spans="1:7" x14ac:dyDescent="0.25">
      <c r="A148" s="6" t="s">
        <v>226</v>
      </c>
      <c r="B148" s="1" t="s">
        <v>63</v>
      </c>
      <c r="C148" s="1" t="s">
        <v>15</v>
      </c>
      <c r="D148" s="8">
        <f>E145/E2</f>
        <v>0</v>
      </c>
    </row>
    <row r="149" spans="1:7" ht="31.5" x14ac:dyDescent="0.25">
      <c r="A149" s="6" t="s">
        <v>227</v>
      </c>
      <c r="B149" s="1" t="s">
        <v>55</v>
      </c>
      <c r="C149" s="1" t="s">
        <v>7</v>
      </c>
      <c r="D149" s="8" t="s">
        <v>228</v>
      </c>
      <c r="E149" s="18">
        <v>0</v>
      </c>
    </row>
    <row r="150" spans="1:7" x14ac:dyDescent="0.25">
      <c r="A150" s="6" t="s">
        <v>229</v>
      </c>
      <c r="B150" s="1" t="s">
        <v>58</v>
      </c>
      <c r="C150" s="1" t="s">
        <v>7</v>
      </c>
      <c r="D150" s="8" t="s">
        <v>112</v>
      </c>
    </row>
    <row r="151" spans="1:7" x14ac:dyDescent="0.25">
      <c r="A151" s="6" t="s">
        <v>230</v>
      </c>
      <c r="B151" s="1" t="s">
        <v>3</v>
      </c>
      <c r="C151" s="1" t="s">
        <v>7</v>
      </c>
      <c r="D151" s="8" t="s">
        <v>61</v>
      </c>
    </row>
    <row r="152" spans="1:7" x14ac:dyDescent="0.25">
      <c r="A152" s="6" t="s">
        <v>231</v>
      </c>
      <c r="B152" s="1" t="s">
        <v>63</v>
      </c>
      <c r="C152" s="1" t="s">
        <v>15</v>
      </c>
      <c r="D152" s="8">
        <f>E149/E2</f>
        <v>0</v>
      </c>
    </row>
    <row r="153" spans="1:7" ht="31.5" x14ac:dyDescent="0.25">
      <c r="A153" s="6"/>
      <c r="B153" s="1" t="s">
        <v>55</v>
      </c>
      <c r="C153" s="1" t="s">
        <v>7</v>
      </c>
      <c r="D153" s="8" t="s">
        <v>378</v>
      </c>
      <c r="E153" s="18">
        <f>'[3]2018 непоср.'!$W$17</f>
        <v>617.35</v>
      </c>
      <c r="F153" s="10" t="s">
        <v>232</v>
      </c>
    </row>
    <row r="154" spans="1:7" x14ac:dyDescent="0.25">
      <c r="A154" s="6"/>
      <c r="B154" s="1" t="s">
        <v>58</v>
      </c>
      <c r="C154" s="1" t="s">
        <v>7</v>
      </c>
      <c r="D154" s="8" t="s">
        <v>112</v>
      </c>
    </row>
    <row r="155" spans="1:7" x14ac:dyDescent="0.25">
      <c r="A155" s="6"/>
      <c r="B155" s="1" t="s">
        <v>3</v>
      </c>
      <c r="C155" s="1" t="s">
        <v>7</v>
      </c>
      <c r="D155" s="8" t="s">
        <v>61</v>
      </c>
    </row>
    <row r="156" spans="1:7" x14ac:dyDescent="0.25">
      <c r="A156" s="6"/>
      <c r="B156" s="1" t="s">
        <v>63</v>
      </c>
      <c r="C156" s="1" t="s">
        <v>15</v>
      </c>
      <c r="D156" s="8">
        <f>E153/E2</f>
        <v>0.36250733998825602</v>
      </c>
      <c r="F156" s="10" t="s">
        <v>233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8">
        <v>0</v>
      </c>
      <c r="F157" s="11"/>
      <c r="G157" s="12"/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  <c r="F158" s="10"/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  <c r="F159" s="10"/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6" ht="47.25" x14ac:dyDescent="0.25">
      <c r="A161" s="17" t="s">
        <v>239</v>
      </c>
      <c r="B161" s="3" t="s">
        <v>50</v>
      </c>
      <c r="C161" s="3" t="s">
        <v>7</v>
      </c>
      <c r="D161" s="3" t="s">
        <v>240</v>
      </c>
    </row>
    <row r="162" spans="1:6" x14ac:dyDescent="0.25">
      <c r="A162" s="6" t="s">
        <v>241</v>
      </c>
      <c r="B162" s="1" t="s">
        <v>53</v>
      </c>
      <c r="C162" s="1" t="s">
        <v>15</v>
      </c>
      <c r="D162" s="7">
        <f>E163+E167+E171+E175+E179+E183+E187+E191+E195+E199+E203</f>
        <v>92909.81988000001</v>
      </c>
    </row>
    <row r="163" spans="1:6" ht="31.5" x14ac:dyDescent="0.25">
      <c r="A163" s="6" t="s">
        <v>242</v>
      </c>
      <c r="B163" s="1" t="s">
        <v>55</v>
      </c>
      <c r="C163" s="1" t="s">
        <v>7</v>
      </c>
      <c r="D163" s="1" t="s">
        <v>243</v>
      </c>
      <c r="E163" s="15">
        <f>('[2]гук(2016)'!$GY$39+'[2]гук(2016)'!$GY$43)*12*'[2]гук(2016)'!$GY$4</f>
        <v>5160.6417720000009</v>
      </c>
      <c r="F163" s="18">
        <v>1</v>
      </c>
    </row>
    <row r="164" spans="1:6" x14ac:dyDescent="0.25">
      <c r="A164" s="6" t="s">
        <v>244</v>
      </c>
      <c r="B164" s="1" t="s">
        <v>58</v>
      </c>
      <c r="C164" s="1" t="s">
        <v>7</v>
      </c>
      <c r="D164" s="1" t="s">
        <v>245</v>
      </c>
      <c r="E164" s="15"/>
    </row>
    <row r="165" spans="1:6" x14ac:dyDescent="0.25">
      <c r="A165" s="6" t="s">
        <v>246</v>
      </c>
      <c r="B165" s="1" t="s">
        <v>3</v>
      </c>
      <c r="C165" s="1" t="s">
        <v>7</v>
      </c>
      <c r="D165" s="1" t="s">
        <v>379</v>
      </c>
      <c r="E165" s="15"/>
    </row>
    <row r="166" spans="1:6" x14ac:dyDescent="0.25">
      <c r="A166" s="6" t="s">
        <v>247</v>
      </c>
      <c r="B166" s="1" t="s">
        <v>63</v>
      </c>
      <c r="C166" s="1" t="s">
        <v>15</v>
      </c>
      <c r="D166" s="8">
        <f>E163/F163</f>
        <v>5160.6417720000009</v>
      </c>
      <c r="E166" s="15"/>
    </row>
    <row r="167" spans="1:6" ht="31.5" x14ac:dyDescent="0.25">
      <c r="A167" s="6"/>
      <c r="B167" s="1" t="s">
        <v>55</v>
      </c>
      <c r="C167" s="1" t="s">
        <v>7</v>
      </c>
      <c r="D167" s="1" t="s">
        <v>248</v>
      </c>
      <c r="E167" s="15">
        <f>(('[2]гук(2016)'!$GY$38+'[2]гук(2016)'!$GY$42)*12*E2)+47946.2</f>
        <v>55993.958107999999</v>
      </c>
      <c r="F167" s="18">
        <v>1</v>
      </c>
    </row>
    <row r="168" spans="1:6" x14ac:dyDescent="0.25">
      <c r="A168" s="6"/>
      <c r="B168" s="1" t="s">
        <v>58</v>
      </c>
      <c r="C168" s="1" t="s">
        <v>7</v>
      </c>
      <c r="D168" s="1" t="s">
        <v>245</v>
      </c>
    </row>
    <row r="169" spans="1:6" x14ac:dyDescent="0.25">
      <c r="A169" s="6"/>
      <c r="B169" s="1" t="s">
        <v>3</v>
      </c>
      <c r="C169" s="1" t="s">
        <v>7</v>
      </c>
      <c r="D169" s="1" t="s">
        <v>379</v>
      </c>
    </row>
    <row r="170" spans="1:6" x14ac:dyDescent="0.25">
      <c r="A170" s="6"/>
      <c r="B170" s="1" t="s">
        <v>63</v>
      </c>
      <c r="C170" s="1" t="s">
        <v>15</v>
      </c>
      <c r="D170" s="8">
        <f>E167/F167</f>
        <v>55993.958107999999</v>
      </c>
    </row>
    <row r="171" spans="1:6" ht="31.5" x14ac:dyDescent="0.25">
      <c r="A171" s="6" t="s">
        <v>249</v>
      </c>
      <c r="B171" s="1" t="s">
        <v>55</v>
      </c>
      <c r="C171" s="1" t="s">
        <v>7</v>
      </c>
      <c r="D171" s="1" t="s">
        <v>250</v>
      </c>
      <c r="E171" s="18">
        <v>8779.2000000000007</v>
      </c>
    </row>
    <row r="172" spans="1:6" x14ac:dyDescent="0.25">
      <c r="A172" s="6" t="s">
        <v>251</v>
      </c>
      <c r="B172" s="1" t="s">
        <v>58</v>
      </c>
      <c r="C172" s="1" t="s">
        <v>7</v>
      </c>
      <c r="D172" s="1" t="s">
        <v>112</v>
      </c>
    </row>
    <row r="173" spans="1:6" x14ac:dyDescent="0.25">
      <c r="A173" s="6" t="s">
        <v>252</v>
      </c>
      <c r="B173" s="1" t="s">
        <v>3</v>
      </c>
      <c r="C173" s="1" t="s">
        <v>7</v>
      </c>
      <c r="D173" s="1" t="s">
        <v>61</v>
      </c>
    </row>
    <row r="174" spans="1:6" x14ac:dyDescent="0.25">
      <c r="A174" s="6" t="s">
        <v>253</v>
      </c>
      <c r="B174" s="1" t="s">
        <v>63</v>
      </c>
      <c r="C174" s="1" t="s">
        <v>15</v>
      </c>
      <c r="D174" s="8">
        <f>E171/E2</f>
        <v>5.1551379917792133</v>
      </c>
    </row>
    <row r="175" spans="1:6" ht="31.5" x14ac:dyDescent="0.25">
      <c r="A175" s="6" t="s">
        <v>254</v>
      </c>
      <c r="B175" s="1" t="s">
        <v>55</v>
      </c>
      <c r="C175" s="1" t="s">
        <v>7</v>
      </c>
      <c r="D175" s="1" t="s">
        <v>255</v>
      </c>
      <c r="E175" s="18">
        <v>0</v>
      </c>
    </row>
    <row r="176" spans="1:6" x14ac:dyDescent="0.25">
      <c r="A176" s="6" t="s">
        <v>256</v>
      </c>
      <c r="B176" s="1" t="s">
        <v>58</v>
      </c>
      <c r="C176" s="1" t="s">
        <v>7</v>
      </c>
      <c r="D176" s="1" t="s">
        <v>112</v>
      </c>
    </row>
    <row r="177" spans="1:5" x14ac:dyDescent="0.25">
      <c r="A177" s="6" t="s">
        <v>257</v>
      </c>
      <c r="B177" s="1" t="s">
        <v>3</v>
      </c>
      <c r="C177" s="1" t="s">
        <v>7</v>
      </c>
      <c r="D177" s="1" t="s">
        <v>61</v>
      </c>
    </row>
    <row r="178" spans="1:5" x14ac:dyDescent="0.25">
      <c r="A178" s="6" t="s">
        <v>258</v>
      </c>
      <c r="B178" s="1" t="s">
        <v>63</v>
      </c>
      <c r="C178" s="1" t="s">
        <v>15</v>
      </c>
      <c r="D178" s="8">
        <f>E175/E2</f>
        <v>0</v>
      </c>
    </row>
    <row r="179" spans="1:5" ht="31.5" x14ac:dyDescent="0.25">
      <c r="A179" s="6" t="s">
        <v>259</v>
      </c>
      <c r="B179" s="1" t="s">
        <v>55</v>
      </c>
      <c r="C179" s="1" t="s">
        <v>7</v>
      </c>
      <c r="D179" s="1" t="s">
        <v>260</v>
      </c>
      <c r="E179" s="18">
        <v>10307.58</v>
      </c>
    </row>
    <row r="180" spans="1:5" x14ac:dyDescent="0.25">
      <c r="A180" s="6" t="s">
        <v>261</v>
      </c>
      <c r="B180" s="1" t="s">
        <v>58</v>
      </c>
      <c r="C180" s="1" t="s">
        <v>7</v>
      </c>
      <c r="D180" s="1" t="s">
        <v>112</v>
      </c>
    </row>
    <row r="181" spans="1:5" x14ac:dyDescent="0.25">
      <c r="A181" s="6" t="s">
        <v>262</v>
      </c>
      <c r="B181" s="1" t="s">
        <v>3</v>
      </c>
      <c r="C181" s="1" t="s">
        <v>7</v>
      </c>
      <c r="D181" s="1" t="s">
        <v>61</v>
      </c>
    </row>
    <row r="182" spans="1:5" x14ac:dyDescent="0.25">
      <c r="A182" s="6" t="s">
        <v>263</v>
      </c>
      <c r="B182" s="1" t="s">
        <v>63</v>
      </c>
      <c r="C182" s="1" t="s">
        <v>15</v>
      </c>
      <c r="D182" s="8">
        <f>E179/E2</f>
        <v>6.0526012918379326</v>
      </c>
    </row>
    <row r="183" spans="1:5" ht="31.5" x14ac:dyDescent="0.25">
      <c r="A183" s="6" t="s">
        <v>264</v>
      </c>
      <c r="B183" s="1" t="s">
        <v>55</v>
      </c>
      <c r="C183" s="1" t="s">
        <v>7</v>
      </c>
      <c r="D183" s="1" t="s">
        <v>265</v>
      </c>
      <c r="E183" s="18">
        <v>1030.53</v>
      </c>
    </row>
    <row r="184" spans="1:5" x14ac:dyDescent="0.25">
      <c r="A184" s="6" t="s">
        <v>266</v>
      </c>
      <c r="B184" s="1" t="s">
        <v>58</v>
      </c>
      <c r="C184" s="1" t="s">
        <v>7</v>
      </c>
      <c r="D184" s="1" t="s">
        <v>112</v>
      </c>
    </row>
    <row r="185" spans="1:5" x14ac:dyDescent="0.25">
      <c r="A185" s="6" t="s">
        <v>267</v>
      </c>
      <c r="B185" s="1" t="s">
        <v>3</v>
      </c>
      <c r="C185" s="1" t="s">
        <v>7</v>
      </c>
      <c r="D185" s="1" t="s">
        <v>61</v>
      </c>
    </row>
    <row r="186" spans="1:5" x14ac:dyDescent="0.25">
      <c r="A186" s="6" t="s">
        <v>268</v>
      </c>
      <c r="B186" s="1" t="s">
        <v>63</v>
      </c>
      <c r="C186" s="1" t="s">
        <v>15</v>
      </c>
      <c r="D186" s="8">
        <f>E183/E2</f>
        <v>0.6051262477980035</v>
      </c>
    </row>
    <row r="187" spans="1:5" ht="31.5" x14ac:dyDescent="0.25">
      <c r="A187" s="6"/>
      <c r="B187" s="1" t="s">
        <v>55</v>
      </c>
      <c r="C187" s="1" t="s">
        <v>7</v>
      </c>
      <c r="D187" s="1" t="s">
        <v>375</v>
      </c>
      <c r="E187" s="18">
        <v>2202.73</v>
      </c>
    </row>
    <row r="188" spans="1:5" x14ac:dyDescent="0.25">
      <c r="A188" s="6"/>
      <c r="B188" s="1" t="s">
        <v>58</v>
      </c>
      <c r="C188" s="1" t="s">
        <v>7</v>
      </c>
      <c r="D188" s="1" t="s">
        <v>112</v>
      </c>
    </row>
    <row r="189" spans="1:5" x14ac:dyDescent="0.25">
      <c r="A189" s="6"/>
      <c r="B189" s="1" t="s">
        <v>3</v>
      </c>
      <c r="C189" s="1" t="s">
        <v>7</v>
      </c>
      <c r="D189" s="1" t="s">
        <v>61</v>
      </c>
    </row>
    <row r="190" spans="1:5" x14ac:dyDescent="0.25">
      <c r="A190" s="6"/>
      <c r="B190" s="1" t="s">
        <v>63</v>
      </c>
      <c r="C190" s="1" t="s">
        <v>15</v>
      </c>
      <c r="D190" s="8">
        <f>E187/E2</f>
        <v>1.2934409864944216</v>
      </c>
    </row>
    <row r="191" spans="1:5" ht="31.5" x14ac:dyDescent="0.25">
      <c r="A191" s="6" t="s">
        <v>269</v>
      </c>
      <c r="B191" s="1" t="s">
        <v>55</v>
      </c>
      <c r="C191" s="1" t="s">
        <v>7</v>
      </c>
      <c r="D191" s="1" t="s">
        <v>270</v>
      </c>
      <c r="E191" s="18">
        <v>164.3</v>
      </c>
    </row>
    <row r="192" spans="1:5" x14ac:dyDescent="0.25">
      <c r="A192" s="6" t="s">
        <v>271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272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273</v>
      </c>
      <c r="B194" s="1" t="s">
        <v>63</v>
      </c>
      <c r="C194" s="1" t="s">
        <v>15</v>
      </c>
      <c r="D194" s="8">
        <f>E191/E2</f>
        <v>9.6476805637110988E-2</v>
      </c>
    </row>
    <row r="195" spans="1:6" ht="31.5" x14ac:dyDescent="0.25">
      <c r="A195" s="6" t="s">
        <v>274</v>
      </c>
      <c r="B195" s="1" t="s">
        <v>55</v>
      </c>
      <c r="C195" s="1" t="s">
        <v>7</v>
      </c>
      <c r="D195" s="1" t="s">
        <v>275</v>
      </c>
      <c r="E195" s="18">
        <v>5611.75</v>
      </c>
      <c r="F195" s="18" t="s">
        <v>276</v>
      </c>
    </row>
    <row r="196" spans="1:6" x14ac:dyDescent="0.25">
      <c r="A196" s="6" t="s">
        <v>277</v>
      </c>
      <c r="B196" s="1" t="s">
        <v>58</v>
      </c>
      <c r="C196" s="1" t="s">
        <v>7</v>
      </c>
      <c r="D196" s="1" t="s">
        <v>112</v>
      </c>
      <c r="F196" s="18" t="s">
        <v>61</v>
      </c>
    </row>
    <row r="197" spans="1:6" x14ac:dyDescent="0.25">
      <c r="A197" s="6" t="s">
        <v>278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279</v>
      </c>
      <c r="B198" s="1" t="s">
        <v>63</v>
      </c>
      <c r="C198" s="1" t="s">
        <v>15</v>
      </c>
      <c r="D198" s="8">
        <f>E195/E2</f>
        <v>3.2952143276570758</v>
      </c>
    </row>
    <row r="199" spans="1:6" ht="31.5" x14ac:dyDescent="0.25">
      <c r="A199" s="6" t="s">
        <v>280</v>
      </c>
      <c r="B199" s="1" t="s">
        <v>55</v>
      </c>
      <c r="C199" s="1" t="s">
        <v>7</v>
      </c>
      <c r="D199" s="1" t="s">
        <v>281</v>
      </c>
      <c r="E199" s="18">
        <v>3659.13</v>
      </c>
    </row>
    <row r="200" spans="1:6" x14ac:dyDescent="0.25">
      <c r="A200" s="6" t="s">
        <v>282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284</v>
      </c>
      <c r="B202" s="1" t="s">
        <v>63</v>
      </c>
      <c r="C202" s="1" t="s">
        <v>15</v>
      </c>
      <c r="D202" s="8">
        <f>E199/E2</f>
        <v>2.1486376981796829</v>
      </c>
    </row>
    <row r="203" spans="1:6" ht="31.5" x14ac:dyDescent="0.25">
      <c r="A203" s="6"/>
      <c r="B203" s="1" t="s">
        <v>55</v>
      </c>
      <c r="C203" s="1" t="s">
        <v>7</v>
      </c>
      <c r="D203" s="8" t="s">
        <v>285</v>
      </c>
      <c r="E203" s="18">
        <v>0</v>
      </c>
    </row>
    <row r="204" spans="1:6" x14ac:dyDescent="0.25">
      <c r="A204" s="6"/>
      <c r="B204" s="1" t="s">
        <v>58</v>
      </c>
      <c r="C204" s="1" t="s">
        <v>7</v>
      </c>
      <c r="D204" s="8" t="s">
        <v>112</v>
      </c>
    </row>
    <row r="205" spans="1:6" x14ac:dyDescent="0.25">
      <c r="A205" s="6"/>
      <c r="B205" s="1" t="s">
        <v>3</v>
      </c>
      <c r="C205" s="1" t="s">
        <v>7</v>
      </c>
      <c r="D205" s="8" t="s">
        <v>61</v>
      </c>
    </row>
    <row r="206" spans="1:6" x14ac:dyDescent="0.25">
      <c r="A206" s="6"/>
      <c r="B206" s="1" t="s">
        <v>63</v>
      </c>
      <c r="C206" s="1" t="s">
        <v>15</v>
      </c>
      <c r="D206" s="8">
        <f>E203/E2</f>
        <v>0</v>
      </c>
    </row>
    <row r="207" spans="1:6" ht="47.25" x14ac:dyDescent="0.25">
      <c r="A207" s="17" t="s">
        <v>286</v>
      </c>
      <c r="B207" s="3" t="s">
        <v>50</v>
      </c>
      <c r="C207" s="3" t="s">
        <v>7</v>
      </c>
      <c r="D207" s="3" t="s">
        <v>287</v>
      </c>
    </row>
    <row r="208" spans="1:6" ht="18.75" x14ac:dyDescent="0.25">
      <c r="A208" s="6" t="s">
        <v>288</v>
      </c>
      <c r="B208" s="1" t="s">
        <v>53</v>
      </c>
      <c r="C208" s="1" t="s">
        <v>15</v>
      </c>
      <c r="D208" s="1">
        <f>E209+E213+E217+E221+E225+E229+E233+E237+E241+E245</f>
        <v>27677.24</v>
      </c>
      <c r="F208" s="13"/>
    </row>
    <row r="209" spans="1:5" ht="31.5" x14ac:dyDescent="0.25">
      <c r="A209" s="6" t="s">
        <v>289</v>
      </c>
      <c r="B209" s="1" t="s">
        <v>55</v>
      </c>
      <c r="C209" s="1" t="s">
        <v>7</v>
      </c>
      <c r="D209" s="1" t="s">
        <v>290</v>
      </c>
      <c r="E209" s="18">
        <v>0</v>
      </c>
    </row>
    <row r="210" spans="1:5" x14ac:dyDescent="0.25">
      <c r="A210" s="6" t="s">
        <v>291</v>
      </c>
      <c r="B210" s="1" t="s">
        <v>58</v>
      </c>
      <c r="C210" s="1" t="s">
        <v>7</v>
      </c>
      <c r="D210" s="1" t="s">
        <v>112</v>
      </c>
    </row>
    <row r="211" spans="1:5" x14ac:dyDescent="0.25">
      <c r="A211" s="6" t="s">
        <v>292</v>
      </c>
      <c r="B211" s="1" t="s">
        <v>3</v>
      </c>
      <c r="C211" s="1" t="s">
        <v>7</v>
      </c>
      <c r="D211" s="1" t="s">
        <v>61</v>
      </c>
    </row>
    <row r="212" spans="1:5" x14ac:dyDescent="0.25">
      <c r="A212" s="6" t="s">
        <v>293</v>
      </c>
      <c r="B212" s="1" t="s">
        <v>63</v>
      </c>
      <c r="C212" s="1" t="s">
        <v>15</v>
      </c>
      <c r="D212" s="1">
        <v>0</v>
      </c>
    </row>
    <row r="213" spans="1:5" ht="31.5" x14ac:dyDescent="0.25">
      <c r="A213" s="6" t="s">
        <v>294</v>
      </c>
      <c r="B213" s="1" t="s">
        <v>55</v>
      </c>
      <c r="C213" s="1" t="s">
        <v>7</v>
      </c>
      <c r="D213" s="1" t="s">
        <v>295</v>
      </c>
      <c r="E213" s="18">
        <v>0</v>
      </c>
    </row>
    <row r="214" spans="1:5" x14ac:dyDescent="0.25">
      <c r="A214" s="6" t="s">
        <v>296</v>
      </c>
      <c r="B214" s="1" t="s">
        <v>58</v>
      </c>
      <c r="C214" s="1" t="s">
        <v>7</v>
      </c>
      <c r="D214" s="1" t="s">
        <v>112</v>
      </c>
    </row>
    <row r="215" spans="1:5" x14ac:dyDescent="0.25">
      <c r="A215" s="6" t="s">
        <v>297</v>
      </c>
      <c r="B215" s="1" t="s">
        <v>3</v>
      </c>
      <c r="C215" s="1" t="s">
        <v>7</v>
      </c>
      <c r="D215" s="1" t="s">
        <v>61</v>
      </c>
    </row>
    <row r="216" spans="1:5" x14ac:dyDescent="0.25">
      <c r="A216" s="6" t="s">
        <v>298</v>
      </c>
      <c r="B216" s="1" t="s">
        <v>63</v>
      </c>
      <c r="C216" s="1" t="s">
        <v>15</v>
      </c>
      <c r="D216" s="8">
        <f>E213/E2</f>
        <v>0</v>
      </c>
    </row>
    <row r="217" spans="1:5" ht="31.5" x14ac:dyDescent="0.25">
      <c r="A217" s="6" t="s">
        <v>299</v>
      </c>
      <c r="B217" s="1" t="s">
        <v>55</v>
      </c>
      <c r="C217" s="1" t="s">
        <v>7</v>
      </c>
      <c r="D217" s="1" t="s">
        <v>300</v>
      </c>
      <c r="E217" s="18">
        <v>0</v>
      </c>
    </row>
    <row r="218" spans="1:5" x14ac:dyDescent="0.25">
      <c r="A218" s="6" t="s">
        <v>301</v>
      </c>
      <c r="B218" s="1" t="s">
        <v>58</v>
      </c>
      <c r="C218" s="1" t="s">
        <v>7</v>
      </c>
      <c r="D218" s="1" t="s">
        <v>112</v>
      </c>
    </row>
    <row r="219" spans="1:5" x14ac:dyDescent="0.25">
      <c r="A219" s="6" t="s">
        <v>302</v>
      </c>
      <c r="B219" s="1" t="s">
        <v>3</v>
      </c>
      <c r="C219" s="1" t="s">
        <v>7</v>
      </c>
      <c r="D219" s="1" t="s">
        <v>61</v>
      </c>
    </row>
    <row r="220" spans="1:5" x14ac:dyDescent="0.25">
      <c r="A220" s="6" t="s">
        <v>303</v>
      </c>
      <c r="B220" s="1" t="s">
        <v>63</v>
      </c>
      <c r="C220" s="1" t="s">
        <v>15</v>
      </c>
      <c r="D220" s="1">
        <v>0</v>
      </c>
    </row>
    <row r="221" spans="1:5" ht="31.5" x14ac:dyDescent="0.25">
      <c r="A221" s="6" t="s">
        <v>304</v>
      </c>
      <c r="B221" s="1" t="s">
        <v>55</v>
      </c>
      <c r="C221" s="1" t="s">
        <v>7</v>
      </c>
      <c r="D221" s="1" t="s">
        <v>305</v>
      </c>
      <c r="E221" s="18">
        <v>0</v>
      </c>
    </row>
    <row r="222" spans="1:5" x14ac:dyDescent="0.25">
      <c r="A222" s="6" t="s">
        <v>306</v>
      </c>
      <c r="B222" s="1" t="s">
        <v>58</v>
      </c>
      <c r="C222" s="1" t="s">
        <v>7</v>
      </c>
      <c r="D222" s="1" t="s">
        <v>112</v>
      </c>
    </row>
    <row r="223" spans="1:5" x14ac:dyDescent="0.25">
      <c r="A223" s="6" t="s">
        <v>307</v>
      </c>
      <c r="B223" s="1" t="s">
        <v>3</v>
      </c>
      <c r="C223" s="1" t="s">
        <v>7</v>
      </c>
      <c r="D223" s="1" t="s">
        <v>61</v>
      </c>
    </row>
    <row r="224" spans="1:5" x14ac:dyDescent="0.25">
      <c r="A224" s="6" t="s">
        <v>308</v>
      </c>
      <c r="B224" s="1" t="s">
        <v>63</v>
      </c>
      <c r="C224" s="1" t="s">
        <v>15</v>
      </c>
      <c r="D224" s="1">
        <v>0</v>
      </c>
    </row>
    <row r="225" spans="1:5" ht="31.5" x14ac:dyDescent="0.25">
      <c r="A225" s="6" t="s">
        <v>309</v>
      </c>
      <c r="B225" s="1" t="s">
        <v>55</v>
      </c>
      <c r="C225" s="1" t="s">
        <v>7</v>
      </c>
      <c r="D225" s="1" t="s">
        <v>310</v>
      </c>
      <c r="E225" s="18">
        <v>27002.27</v>
      </c>
    </row>
    <row r="226" spans="1:5" x14ac:dyDescent="0.25">
      <c r="A226" s="6" t="s">
        <v>311</v>
      </c>
      <c r="B226" s="1" t="s">
        <v>58</v>
      </c>
      <c r="C226" s="1" t="s">
        <v>7</v>
      </c>
      <c r="D226" s="1" t="s">
        <v>112</v>
      </c>
    </row>
    <row r="227" spans="1:5" x14ac:dyDescent="0.25">
      <c r="A227" s="6" t="s">
        <v>312</v>
      </c>
      <c r="B227" s="1" t="s">
        <v>3</v>
      </c>
      <c r="C227" s="1" t="s">
        <v>7</v>
      </c>
      <c r="D227" s="1" t="s">
        <v>61</v>
      </c>
    </row>
    <row r="228" spans="1:5" x14ac:dyDescent="0.25">
      <c r="A228" s="6" t="s">
        <v>313</v>
      </c>
      <c r="B228" s="1" t="s">
        <v>63</v>
      </c>
      <c r="C228" s="1" t="s">
        <v>15</v>
      </c>
      <c r="D228" s="8">
        <f>E225/E2</f>
        <v>15.85570757486788</v>
      </c>
    </row>
    <row r="229" spans="1:5" ht="31.5" x14ac:dyDescent="0.25">
      <c r="A229" s="6" t="s">
        <v>314</v>
      </c>
      <c r="B229" s="1" t="s">
        <v>55</v>
      </c>
      <c r="C229" s="1" t="s">
        <v>7</v>
      </c>
      <c r="D229" s="1" t="s">
        <v>315</v>
      </c>
      <c r="E229" s="18">
        <v>0</v>
      </c>
    </row>
    <row r="230" spans="1:5" x14ac:dyDescent="0.25">
      <c r="A230" s="6" t="s">
        <v>316</v>
      </c>
      <c r="B230" s="1" t="s">
        <v>58</v>
      </c>
      <c r="C230" s="1" t="s">
        <v>7</v>
      </c>
      <c r="D230" s="1" t="s">
        <v>112</v>
      </c>
    </row>
    <row r="231" spans="1:5" x14ac:dyDescent="0.25">
      <c r="A231" s="6" t="s">
        <v>317</v>
      </c>
      <c r="B231" s="1" t="s">
        <v>3</v>
      </c>
      <c r="C231" s="1" t="s">
        <v>7</v>
      </c>
      <c r="D231" s="1" t="s">
        <v>61</v>
      </c>
    </row>
    <row r="232" spans="1:5" x14ac:dyDescent="0.25">
      <c r="A232" s="6" t="s">
        <v>318</v>
      </c>
      <c r="B232" s="1" t="s">
        <v>63</v>
      </c>
      <c r="C232" s="1" t="s">
        <v>15</v>
      </c>
      <c r="D232" s="8">
        <f>E229/E2</f>
        <v>0</v>
      </c>
    </row>
    <row r="233" spans="1:5" ht="31.5" x14ac:dyDescent="0.25">
      <c r="A233" s="6" t="s">
        <v>319</v>
      </c>
      <c r="B233" s="1" t="s">
        <v>55</v>
      </c>
      <c r="C233" s="1" t="s">
        <v>7</v>
      </c>
      <c r="D233" s="1" t="s">
        <v>320</v>
      </c>
      <c r="E233" s="18">
        <v>674.97</v>
      </c>
    </row>
    <row r="234" spans="1:5" x14ac:dyDescent="0.25">
      <c r="A234" s="6" t="s">
        <v>321</v>
      </c>
      <c r="B234" s="1" t="s">
        <v>58</v>
      </c>
      <c r="C234" s="1" t="s">
        <v>7</v>
      </c>
      <c r="D234" s="1" t="s">
        <v>112</v>
      </c>
    </row>
    <row r="235" spans="1:5" x14ac:dyDescent="0.25">
      <c r="A235" s="6" t="s">
        <v>322</v>
      </c>
      <c r="B235" s="1" t="s">
        <v>3</v>
      </c>
      <c r="C235" s="1" t="s">
        <v>7</v>
      </c>
      <c r="D235" s="1" t="s">
        <v>61</v>
      </c>
    </row>
    <row r="236" spans="1:5" x14ac:dyDescent="0.25">
      <c r="A236" s="6" t="s">
        <v>323</v>
      </c>
      <c r="B236" s="1" t="s">
        <v>63</v>
      </c>
      <c r="C236" s="1" t="s">
        <v>15</v>
      </c>
      <c r="D236" s="8">
        <f>E233/E2</f>
        <v>0.39634174985320025</v>
      </c>
    </row>
    <row r="237" spans="1:5" ht="31.5" x14ac:dyDescent="0.25">
      <c r="A237" s="6" t="s">
        <v>324</v>
      </c>
      <c r="B237" s="1" t="s">
        <v>55</v>
      </c>
      <c r="C237" s="1" t="s">
        <v>7</v>
      </c>
      <c r="D237" s="1" t="s">
        <v>325</v>
      </c>
      <c r="E237" s="18">
        <v>0</v>
      </c>
    </row>
    <row r="238" spans="1:5" x14ac:dyDescent="0.25">
      <c r="A238" s="6" t="s">
        <v>326</v>
      </c>
      <c r="B238" s="1" t="s">
        <v>58</v>
      </c>
      <c r="C238" s="1" t="s">
        <v>7</v>
      </c>
      <c r="D238" s="1" t="s">
        <v>112</v>
      </c>
    </row>
    <row r="239" spans="1:5" x14ac:dyDescent="0.25">
      <c r="A239" s="6" t="s">
        <v>327</v>
      </c>
      <c r="B239" s="1" t="s">
        <v>3</v>
      </c>
      <c r="C239" s="1" t="s">
        <v>7</v>
      </c>
      <c r="D239" s="1" t="s">
        <v>61</v>
      </c>
    </row>
    <row r="240" spans="1:5" x14ac:dyDescent="0.25">
      <c r="A240" s="6" t="s">
        <v>328</v>
      </c>
      <c r="B240" s="1" t="s">
        <v>63</v>
      </c>
      <c r="C240" s="1" t="s">
        <v>15</v>
      </c>
      <c r="D240" s="8">
        <f>E237/E2</f>
        <v>0</v>
      </c>
    </row>
    <row r="241" spans="1:6" ht="31.5" x14ac:dyDescent="0.25">
      <c r="A241" s="6" t="s">
        <v>329</v>
      </c>
      <c r="B241" s="1" t="s">
        <v>55</v>
      </c>
      <c r="C241" s="1" t="s">
        <v>7</v>
      </c>
      <c r="D241" s="1" t="s">
        <v>330</v>
      </c>
      <c r="E241" s="18">
        <v>0</v>
      </c>
    </row>
    <row r="242" spans="1:6" x14ac:dyDescent="0.25">
      <c r="A242" s="6" t="s">
        <v>331</v>
      </c>
      <c r="B242" s="1" t="s">
        <v>58</v>
      </c>
      <c r="C242" s="1" t="s">
        <v>7</v>
      </c>
      <c r="D242" s="1" t="s">
        <v>112</v>
      </c>
    </row>
    <row r="243" spans="1:6" x14ac:dyDescent="0.25">
      <c r="A243" s="6" t="s">
        <v>332</v>
      </c>
      <c r="B243" s="1" t="s">
        <v>3</v>
      </c>
      <c r="C243" s="1" t="s">
        <v>7</v>
      </c>
      <c r="D243" s="1" t="s">
        <v>61</v>
      </c>
    </row>
    <row r="244" spans="1:6" x14ac:dyDescent="0.25">
      <c r="A244" s="6" t="s">
        <v>333</v>
      </c>
      <c r="B244" s="1" t="s">
        <v>63</v>
      </c>
      <c r="C244" s="1" t="s">
        <v>15</v>
      </c>
      <c r="D244" s="8">
        <f>E241/E2</f>
        <v>0</v>
      </c>
    </row>
    <row r="245" spans="1:6" ht="31.5" x14ac:dyDescent="0.25">
      <c r="A245" s="6" t="s">
        <v>334</v>
      </c>
      <c r="B245" s="1" t="s">
        <v>55</v>
      </c>
      <c r="C245" s="1" t="s">
        <v>7</v>
      </c>
      <c r="D245" s="1" t="s">
        <v>335</v>
      </c>
      <c r="E245" s="18">
        <v>0</v>
      </c>
      <c r="F245" s="18" t="s">
        <v>336</v>
      </c>
    </row>
    <row r="246" spans="1:6" x14ac:dyDescent="0.25">
      <c r="A246" s="6" t="s">
        <v>337</v>
      </c>
      <c r="B246" s="1" t="s">
        <v>58</v>
      </c>
      <c r="C246" s="1" t="s">
        <v>7</v>
      </c>
      <c r="D246" s="1" t="s">
        <v>112</v>
      </c>
    </row>
    <row r="247" spans="1:6" x14ac:dyDescent="0.25">
      <c r="A247" s="6" t="s">
        <v>338</v>
      </c>
      <c r="B247" s="1" t="s">
        <v>3</v>
      </c>
      <c r="C247" s="1" t="s">
        <v>7</v>
      </c>
      <c r="D247" s="1" t="s">
        <v>339</v>
      </c>
    </row>
    <row r="248" spans="1:6" x14ac:dyDescent="0.25">
      <c r="A248" s="6" t="s">
        <v>340</v>
      </c>
      <c r="B248" s="1" t="s">
        <v>63</v>
      </c>
      <c r="C248" s="1" t="s">
        <v>15</v>
      </c>
      <c r="D248" s="8">
        <f>E245/E2</f>
        <v>0</v>
      </c>
    </row>
    <row r="249" spans="1:6" x14ac:dyDescent="0.25">
      <c r="A249" s="6"/>
      <c r="B249" s="3" t="s">
        <v>341</v>
      </c>
      <c r="C249" s="1" t="s">
        <v>15</v>
      </c>
      <c r="D249" s="14">
        <f>SUM(D84,D28,D34,D60,D66,D72,D78,D94,D104,D162,D208)</f>
        <v>249899.94749847712</v>
      </c>
    </row>
    <row r="250" spans="1:6" x14ac:dyDescent="0.25">
      <c r="A250" s="28" t="s">
        <v>342</v>
      </c>
      <c r="B250" s="28"/>
      <c r="C250" s="28"/>
      <c r="D250" s="28"/>
    </row>
    <row r="251" spans="1:6" x14ac:dyDescent="0.25">
      <c r="A251" s="6" t="s">
        <v>343</v>
      </c>
      <c r="B251" s="1" t="s">
        <v>344</v>
      </c>
      <c r="C251" s="1" t="s">
        <v>345</v>
      </c>
      <c r="D251" s="1">
        <f>'[3]2018 непоср.'!$AA$17</f>
        <v>1</v>
      </c>
      <c r="E251" s="18" t="s">
        <v>380</v>
      </c>
    </row>
    <row r="252" spans="1:6" x14ac:dyDescent="0.25">
      <c r="A252" s="6" t="s">
        <v>346</v>
      </c>
      <c r="B252" s="1" t="s">
        <v>347</v>
      </c>
      <c r="C252" s="1" t="s">
        <v>345</v>
      </c>
      <c r="D252" s="1">
        <f>'[3]2018 непоср.'!$AB$17</f>
        <v>1</v>
      </c>
      <c r="E252" s="18" t="s">
        <v>380</v>
      </c>
    </row>
    <row r="253" spans="1:6" x14ac:dyDescent="0.25">
      <c r="A253" s="6" t="s">
        <v>348</v>
      </c>
      <c r="B253" s="1" t="s">
        <v>349</v>
      </c>
      <c r="C253" s="1" t="s">
        <v>345</v>
      </c>
      <c r="D253" s="1">
        <v>0</v>
      </c>
      <c r="E253" s="18" t="s">
        <v>380</v>
      </c>
    </row>
    <row r="254" spans="1:6" x14ac:dyDescent="0.25">
      <c r="A254" s="6" t="s">
        <v>350</v>
      </c>
      <c r="B254" s="1" t="s">
        <v>351</v>
      </c>
      <c r="C254" s="1" t="s">
        <v>15</v>
      </c>
      <c r="D254" s="1">
        <f>'[3]2018 непоср.'!$AD$17</f>
        <v>-8854.42</v>
      </c>
      <c r="E254" s="18" t="s">
        <v>380</v>
      </c>
    </row>
    <row r="255" spans="1:6" x14ac:dyDescent="0.25">
      <c r="A255" s="28" t="s">
        <v>352</v>
      </c>
      <c r="B255" s="28"/>
      <c r="C255" s="28"/>
      <c r="D255" s="28"/>
    </row>
    <row r="256" spans="1:6" ht="31.5" x14ac:dyDescent="0.25">
      <c r="A256" s="6" t="s">
        <v>353</v>
      </c>
      <c r="B256" s="1" t="s">
        <v>14</v>
      </c>
      <c r="C256" s="1" t="s">
        <v>15</v>
      </c>
      <c r="D256" s="1">
        <v>0</v>
      </c>
      <c r="E256" s="18" t="s">
        <v>354</v>
      </c>
    </row>
    <row r="257" spans="1:5" ht="31.5" x14ac:dyDescent="0.25">
      <c r="A257" s="6" t="s">
        <v>355</v>
      </c>
      <c r="B257" s="1" t="s">
        <v>17</v>
      </c>
      <c r="C257" s="1" t="s">
        <v>15</v>
      </c>
      <c r="D257" s="1">
        <v>0</v>
      </c>
      <c r="E257" s="18" t="s">
        <v>354</v>
      </c>
    </row>
    <row r="258" spans="1:5" ht="31.5" x14ac:dyDescent="0.25">
      <c r="A258" s="6" t="s">
        <v>356</v>
      </c>
      <c r="B258" s="1" t="s">
        <v>19</v>
      </c>
      <c r="C258" s="1" t="s">
        <v>15</v>
      </c>
      <c r="D258" s="1">
        <v>0</v>
      </c>
      <c r="E258" s="18" t="s">
        <v>354</v>
      </c>
    </row>
    <row r="259" spans="1:5" ht="31.5" x14ac:dyDescent="0.25">
      <c r="A259" s="6" t="s">
        <v>357</v>
      </c>
      <c r="B259" s="1" t="s">
        <v>43</v>
      </c>
      <c r="C259" s="1" t="s">
        <v>15</v>
      </c>
      <c r="D259" s="1">
        <v>0</v>
      </c>
      <c r="E259" s="18" t="s">
        <v>354</v>
      </c>
    </row>
    <row r="260" spans="1:5" ht="31.5" x14ac:dyDescent="0.25">
      <c r="A260" s="6" t="s">
        <v>358</v>
      </c>
      <c r="B260" s="1" t="s">
        <v>359</v>
      </c>
      <c r="C260" s="1" t="s">
        <v>15</v>
      </c>
      <c r="D260" s="1">
        <v>0</v>
      </c>
      <c r="E260" s="18" t="s">
        <v>354</v>
      </c>
    </row>
    <row r="261" spans="1:5" ht="31.5" x14ac:dyDescent="0.25">
      <c r="A261" s="6" t="s">
        <v>360</v>
      </c>
      <c r="B261" s="1" t="s">
        <v>47</v>
      </c>
      <c r="C261" s="1" t="s">
        <v>15</v>
      </c>
      <c r="D261" s="1">
        <v>0</v>
      </c>
      <c r="E261" s="18" t="s">
        <v>354</v>
      </c>
    </row>
    <row r="262" spans="1:5" x14ac:dyDescent="0.25">
      <c r="A262" s="28" t="s">
        <v>361</v>
      </c>
      <c r="B262" s="28"/>
      <c r="C262" s="28"/>
      <c r="D262" s="28"/>
      <c r="E262" s="10"/>
    </row>
    <row r="263" spans="1:5" ht="31.5" x14ac:dyDescent="0.25">
      <c r="A263" s="6" t="s">
        <v>362</v>
      </c>
      <c r="B263" s="1" t="s">
        <v>344</v>
      </c>
      <c r="C263" s="1" t="s">
        <v>345</v>
      </c>
      <c r="D263" s="1">
        <v>0</v>
      </c>
      <c r="E263" s="18" t="s">
        <v>354</v>
      </c>
    </row>
    <row r="264" spans="1:5" ht="31.5" x14ac:dyDescent="0.25">
      <c r="A264" s="6" t="s">
        <v>363</v>
      </c>
      <c r="B264" s="1" t="s">
        <v>347</v>
      </c>
      <c r="C264" s="1" t="s">
        <v>345</v>
      </c>
      <c r="D264" s="1">
        <v>0</v>
      </c>
      <c r="E264" s="18" t="s">
        <v>354</v>
      </c>
    </row>
    <row r="265" spans="1:5" ht="31.5" x14ac:dyDescent="0.25">
      <c r="A265" s="6" t="s">
        <v>364</v>
      </c>
      <c r="B265" s="1" t="s">
        <v>365</v>
      </c>
      <c r="C265" s="1" t="s">
        <v>345</v>
      </c>
      <c r="D265" s="1">
        <v>0</v>
      </c>
      <c r="E265" s="18" t="s">
        <v>354</v>
      </c>
    </row>
    <row r="266" spans="1:5" ht="31.5" x14ac:dyDescent="0.25">
      <c r="A266" s="6" t="s">
        <v>366</v>
      </c>
      <c r="B266" s="1" t="s">
        <v>351</v>
      </c>
      <c r="C266" s="1" t="s">
        <v>15</v>
      </c>
      <c r="D266" s="1">
        <v>0</v>
      </c>
      <c r="E266" s="18" t="s">
        <v>354</v>
      </c>
    </row>
    <row r="267" spans="1:5" x14ac:dyDescent="0.25">
      <c r="A267" s="28" t="s">
        <v>367</v>
      </c>
      <c r="B267" s="28"/>
      <c r="C267" s="28"/>
      <c r="D267" s="28"/>
    </row>
    <row r="268" spans="1:5" x14ac:dyDescent="0.25">
      <c r="A268" s="6" t="s">
        <v>368</v>
      </c>
      <c r="B268" s="1" t="s">
        <v>369</v>
      </c>
      <c r="C268" s="1" t="s">
        <v>345</v>
      </c>
      <c r="D268" s="1">
        <v>0</v>
      </c>
      <c r="E268" s="18" t="s">
        <v>370</v>
      </c>
    </row>
    <row r="269" spans="1:5" x14ac:dyDescent="0.25">
      <c r="A269" s="6" t="s">
        <v>371</v>
      </c>
      <c r="B269" s="1" t="s">
        <v>372</v>
      </c>
      <c r="C269" s="1" t="s">
        <v>345</v>
      </c>
      <c r="D269" s="1">
        <v>0</v>
      </c>
      <c r="E269" s="18" t="s">
        <v>370</v>
      </c>
    </row>
    <row r="270" spans="1:5" ht="31.5" x14ac:dyDescent="0.25">
      <c r="A270" s="6" t="s">
        <v>373</v>
      </c>
      <c r="B270" s="1" t="s">
        <v>374</v>
      </c>
      <c r="C270" s="1" t="s">
        <v>15</v>
      </c>
      <c r="D270" s="1">
        <v>0</v>
      </c>
      <c r="E270" s="18" t="s">
        <v>370</v>
      </c>
    </row>
    <row r="274" spans="1:4" x14ac:dyDescent="0.25">
      <c r="A274" s="29" t="s">
        <v>376</v>
      </c>
      <c r="B274" s="29"/>
      <c r="D274" s="24" t="s">
        <v>377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2019-04-09T08:14:06Z</dcterms:modified>
</cp:coreProperties>
</file>