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<sst xmlns="http://schemas.openxmlformats.org/spreadsheetml/2006/main" count="967" uniqueCount="384">
  <si>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</si>
  <si>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</si>
  <si>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</si>
  <si>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</si>
  <si>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</si>
  <si>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</si>
  <si>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</si>
  <si>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</si>
  <si>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</si>
  <si>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</si>
  <si>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</si>
  <si>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</si>
  <si>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</si>
  <si>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</si>
  <si>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</si>
  <si>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</si>
  <si>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</si>
  <si>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</si>
  <si>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</si>
  <si>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</si>
  <si>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</si>
  <si>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</si>
  <si>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</si>
  <si>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</si>
  <si>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</si>
  <si>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</si>
  <si>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</si>
  <si>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</si>
  <si>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</si>
  <si>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</si>
  <si>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</si>
  <si>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</si>
  <si>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</si>
  <si>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</si>
  <si>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</si>
  <si>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</si>
  <si>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</si>
  <si>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</si>
  <si>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</si>
  <si>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</si>
  <si>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</si>
  <si>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</si>
  <si>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</si>
  <si>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</si>
  <si>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</si>
  <si>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</si>
  <si>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</si>
  <si>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</si>
  <si>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</si>
  <si>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</si>
  <si>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</si>
  <si>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</si>
  <si>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</si>
  <si>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</si>
  <si>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</si>
  <si>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</si>
  <si>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</si>
  <si>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</si>
  <si>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</si>
  <si>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</si>
  <si>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</si>
  <si>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</si>
  <si>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</si>
  <si>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</si>
  <si>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</si>
  <si>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</si>
  <si>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</si>
  <si>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</si>
  <si>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</si>
  <si>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</si>
  <si>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</si>
  <si>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</si>
  <si>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</si>
  <si>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</si>
  <si>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</si>
  <si>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</si>
  <si>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</si>
  <si>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</si>
  <si>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</si>
  <si>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</si>
  <si>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</si>
  <si>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</si>
  <si>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</si>
  <si>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</si>
  <si>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</si>
  <si>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</si>
  <si>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</si>
  <si>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</si>
  <si>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</si>
  <si>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</si>
  <si>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</si>
  <si>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</si>
  <si>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</si>
  <si>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</si>
  <si>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</si>
  <si>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</si>
  <si>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</si>
  <si>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</si>
  <si>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</si>
  <si>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</si>
  <si>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</si>
  <si>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</si>
  <si>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</si>
  <si>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</si>
  <si>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</si>
  <si>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</si>
  <si>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</si>
  <si>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</si>
  <si>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</si>
  <si>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</si>
  <si>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</si>
  <si>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</si>
  <si>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</si>
  <si>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</si>
  <si>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</si>
  <si>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</si>
  <si>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</si>
  <si>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</si>
  <si>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</si>
  <si>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</si>
  <si>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</si>
  <si>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</si>
  <si>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</si>
  <si>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</si>
  <si>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</si>
  <si>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</si>
  <si>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</si>
  <si>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</si>
  <si>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</si>
  <si>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</si>
  <si>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</si>
  <si>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</si>
  <si>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</si>
  <si>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</si>
  <si>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</si>
  <si>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</si>
  <si>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</si>
  <si>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</si>
  <si>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</si>
  <si>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</si>
  <si>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</si>
  <si>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</si>
  <si>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</si>
  <si>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</si>
  <si>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</si>
  <si>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</si>
  <si>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</si>
  <si>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</si>
  <si>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</si>
  <si>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</si>
  <si>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</si>
  <si>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</si>
  <si>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</si>
  <si>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</si>
  <si>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</si>
  <si>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</si>
  <si>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</si>
  <si>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</si>
  <si>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</si>
  <si>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</si>
  <si>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</si>
  <si>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</si>
  <si>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</si>
  <si>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</si>
  <si>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</si>
  <si>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</si>
  <si>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</si>
  <si>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</si>
  <si>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</si>
  <si>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</si>
  <si>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</si>
  <si>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</si>
  <si>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</si>
  <si>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</si>
  <si>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</si>
  <si>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</si>
  <si>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</si>
  <si>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</si>
  <si>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</si>
  <si>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</si>
  <si>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</si>
  <si>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</si>
  <si>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</si>
  <si>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</si>
  <si>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</si>
  <si>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</si>
  <si>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</si>
  <si>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</si>
  <si>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</si>
  <si>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</si>
  <si>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</si>
  <si>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</si>
  <si>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</si>
  <si>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</si>
  <si>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</si>
  <si>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</si>
  <si>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</si>
  <si>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</si>
  <si>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</si>
  <si>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</si>
  <si>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</si>
  <si>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</si>
  <si>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</si>
  <si>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</si>
  <si>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</si>
  <si>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</si>
  <si>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</si>
  <si>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</si>
  <si>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</si>
  <si>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</si>
  <si>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</si>
  <si>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</si>
  <si>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</si>
  <si>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</si>
  <si>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</si>
  <si>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</si>
  <si>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</si>
  <si>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</si>
  <si>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</si>
  <si>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</si>
  <si>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</si>
  <si>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</si>
  <si>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</si>
  <si>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</si>
  <si>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</si>
  <si>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</si>
  <si>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</si>
  <si>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</si>
  <si>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</si>
  <si>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</si>
  <si>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</si>
  <si>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</si>
  <si>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</si>
  <si>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</si>
  <si>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</si>
  <si>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</si>
  <si>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</si>
  <si>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</si>
  <si>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</si>
  <si>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</si>
  <si>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</si>
  <si>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</si>
  <si>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</si>
  <si>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</si>
  <si>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</si>
  <si>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</si>
  <si>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</si>
  <si>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</si>
  <si>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</si>
  <si>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</si>
  <si>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</si>
  <si>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</si>
  <si>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</si>
  <si>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</si>
  <si>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</si>
  <si>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</si>
  <si>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</si>
  <si>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</si>
  <si>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</si>
  <si>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</si>
  <si>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</si>
  <si>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</si>
  <si>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</si>
  <si>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</si>
  <si>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</si>
  <si>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</si>
  <si>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</si>
  <si>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</si>
  <si>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</si>
  <si>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</si>
  <si>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</si>
  <si>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</si>
  <si>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</si>
  <si>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</si>
  <si>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</si>
  <si>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</si>
  <si>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</si>
  <si>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</si>
  <si>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</si>
  <si>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</si>
  <si>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</si>
  <si>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</si>
  <si>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</si>
  <si>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</si>
  <si>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</si>
  <si>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</si>
  <si>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</si>
  <si>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</si>
  <si>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</si>
  <si>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</si>
  <si>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</si>
  <si>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</si>
  <si>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</si>
  <si>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</si>
  <si>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</si>
  <si>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</si>
  <si>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</si>
  <si>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</si>
  <si>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</si>
  <si>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</si>
  <si>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</si>
  <si>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</si>
  <si>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</si>
  <si>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</si>
  <si>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</si>
  <si>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</si>
  <si>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</si>
  <si>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</si>
  <si>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</si>
  <si>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</si>
  <si>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</si>
  <si>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</si>
  <si>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</si>
  <si>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</si>
  <si>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</si>
  <si>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</si>
  <si>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</si>
  <si>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</si>
  <si>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</si>
  <si>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</si>
  <si>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</si>
  <si>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</si>
  <si>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</si>
  <si>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</si>
  <si>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</si>
  <si>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</si>
  <si>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</si>
  <si>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</si>
  <si>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</si>
  <si>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</si>
  <si>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</si>
  <si>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</si>
  <si>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</si>
  <si>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</si>
  <si>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</si>
  <si>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</si>
  <si>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</si>
  <si>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</si>
  <si>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</si>
  <si>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</si>
  <si>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</si>
  <si>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</si>
  <si>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</si>
  <si>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</si>
  <si>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</si>
  <si>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</si>
  <si>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</si>
  <si>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</si>
  <si>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</si>
  <si>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</si>
  <si>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</si>
  <si>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</si>
  <si>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</si>
  <si>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</si>
  <si>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</si>
  <si>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</si>
  <si>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</si>
  <si>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</si>
  <si>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</si>
  <si>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</si>
  <si>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</si>
  <si>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</si>
  <si>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</si>
  <si>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</si>
  <si>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</si>
  <si>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</si>
  <si>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</si>
  <si>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</si>
  <si>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</si>
  <si>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</si>
  <si>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</si>
  <si>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</si>
  <si>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</si>
  <si>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</si>
  <si>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</si>
  <si>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</si>
  <si>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</si>
  <si>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</si>
  <si>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</si>
  <si>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Отчет об исполнении управляющей организацией ООО "ГУК "Привокзальная" договора управления за 2018 год                                                                            по дому № 25 ул. Гагарина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</si>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</sst>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&#1043;&#1072;&#1075;&#1072;&#1088;&#1080;&#1085;&#1072;,%20&#1076;.%2025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2">
          <cell r="I22">
            <v>144.41</v>
          </cell>
          <cell r="M22">
            <v>53157.840000000004</v>
          </cell>
          <cell r="P22">
            <v>11419.2</v>
          </cell>
          <cell r="U22">
            <v>12956.400000000001</v>
          </cell>
          <cell r="V22">
            <v>6729.15</v>
          </cell>
          <cell r="Z22">
            <v>13834.8</v>
          </cell>
          <cell r="AA22">
            <v>3</v>
          </cell>
          <cell r="AB22">
            <v>3</v>
          </cell>
          <cell r="AD22">
            <v>-20952.69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-48935.326</v>
          </cell>
        </row>
        <row r="25">
          <cell r="D25">
            <v>41218.68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CC38">
            <v>0.280433</v>
          </cell>
        </row>
        <row r="39">
          <cell r="CC39">
            <v>0.199635</v>
          </cell>
        </row>
        <row r="123">
          <cell r="CE123">
            <v>71216.774316</v>
          </cell>
        </row>
        <row r="124">
          <cell r="CE124">
            <v>98112.23698800005</v>
          </cell>
        </row>
        <row r="125">
          <cell r="CE125">
            <v>18554.516639999998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E4">
            <v>1261.8</v>
          </cell>
        </row>
        <row r="38">
          <cell r="CC38">
            <v>0.280433</v>
          </cell>
        </row>
        <row r="42">
          <cell r="CC42">
            <v>0.211902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0" zoomScaleNormal="90" zoomScaleSheetLayoutView="70" zoomScalePageLayoutView="0" workbookViewId="0" topLeftCell="A1">
      <selection activeCell="Z12" sqref="Z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0.7109375" style="3" hidden="1" customWidth="1"/>
    <col min="8" max="13" width="0" style="3" hidden="1" customWidth="1"/>
    <col min="14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379</v>
      </c>
      <c r="B2" s="38"/>
      <c r="C2" s="38"/>
      <c r="D2" s="38"/>
      <c r="E2" s="1">
        <v>1261.8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382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4" ht="16.5" customHeight="1">
      <c r="A10" s="7" t="s">
        <v>61</v>
      </c>
      <c r="B10" s="8" t="s">
        <v>77</v>
      </c>
      <c r="C10" s="8" t="s">
        <v>76</v>
      </c>
      <c r="D10" s="40">
        <f>'[2]по форме'!$D$24</f>
        <v>-48935.326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41218.68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187883.52794400003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'[3]гук(2016)'!$CE$124</f>
        <v>98112.23698800005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'[3]гук(2016)'!$CE$123</f>
        <v>71216.774316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'[3]гук(2016)'!$CE$125</f>
        <v>18554.516639999998</v>
      </c>
    </row>
    <row r="16" spans="1:4" ht="15.75">
      <c r="A16" s="10" t="s">
        <v>85</v>
      </c>
      <c r="B16" s="10" t="s">
        <v>86</v>
      </c>
      <c r="C16" s="10" t="s">
        <v>76</v>
      </c>
      <c r="D16" s="42">
        <f>D17</f>
        <v>113772.99794400003</v>
      </c>
    </row>
    <row r="17" spans="1:4" ht="31.5">
      <c r="A17" s="10" t="s">
        <v>62</v>
      </c>
      <c r="B17" s="10" t="s">
        <v>100</v>
      </c>
      <c r="C17" s="10" t="s">
        <v>76</v>
      </c>
      <c r="D17" s="42">
        <f>D12-D25+D260+D276</f>
        <v>113772.99794400003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2">
        <f>D16+D10+D9</f>
        <v>64837.67194400003</v>
      </c>
    </row>
    <row r="23" spans="1:4" ht="15.75">
      <c r="A23" s="10" t="s">
        <v>94</v>
      </c>
      <c r="B23" s="10" t="s">
        <v>102</v>
      </c>
      <c r="C23" s="10" t="s">
        <v>76</v>
      </c>
      <c r="D23" s="42">
        <f>'[1]2018 Управл'!$I$22</f>
        <v>144.41</v>
      </c>
    </row>
    <row r="24" spans="1:4" ht="15.75">
      <c r="A24" s="10" t="s">
        <v>95</v>
      </c>
      <c r="B24" s="10" t="s">
        <v>103</v>
      </c>
      <c r="C24" s="10" t="s">
        <v>76</v>
      </c>
      <c r="D24" s="42">
        <f>D22-D255</f>
        <v>-111068.38405599995</v>
      </c>
    </row>
    <row r="25" spans="1:5" ht="15.75">
      <c r="A25" s="10" t="s">
        <v>96</v>
      </c>
      <c r="B25" s="10" t="s">
        <v>104</v>
      </c>
      <c r="C25" s="10" t="s">
        <v>76</v>
      </c>
      <c r="D25" s="42">
        <f>'[1]2018 Управл'!$M$22</f>
        <v>53157.840000000004</v>
      </c>
      <c r="E25" s="1">
        <f>41218.68</f>
        <v>41218.68</v>
      </c>
    </row>
    <row r="26" spans="1:22" s="12" customFormat="1" ht="35.25" customHeight="1">
      <c r="A26" s="39" t="s">
        <v>105</v>
      </c>
      <c r="B26" s="39"/>
      <c r="C26" s="39"/>
      <c r="D26" s="39"/>
      <c r="E26" s="1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3">
        <f>E28</f>
        <v>12956.400000000001</v>
      </c>
      <c r="E28" s="15">
        <f>'[1]2018 Управл'!$U$22</f>
        <v>12956.400000000001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22">
        <f>E28/E2</f>
        <v>10.26818830242511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1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2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340.72</v>
      </c>
      <c r="E34" s="1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2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1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2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1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2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1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2" customFormat="1" ht="15.75">
      <c r="A38" s="26" t="s">
        <v>123</v>
      </c>
      <c r="B38" s="9" t="s">
        <v>111</v>
      </c>
      <c r="C38" s="9" t="s">
        <v>76</v>
      </c>
      <c r="D38" s="44">
        <f>E35/E2</f>
        <v>0</v>
      </c>
      <c r="E38" s="11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2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1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2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2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1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2" customFormat="1" ht="15.75">
      <c r="A42" s="26" t="s">
        <v>127</v>
      </c>
      <c r="B42" s="9" t="s">
        <v>111</v>
      </c>
      <c r="C42" s="9" t="s">
        <v>76</v>
      </c>
      <c r="D42" s="44">
        <f>E39/E2</f>
        <v>0</v>
      </c>
      <c r="E42" s="11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2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1">
        <f>89.56</f>
        <v>89.56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2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1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2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1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2" customFormat="1" ht="15.75">
      <c r="A46" s="26" t="s">
        <v>131</v>
      </c>
      <c r="B46" s="9" t="s">
        <v>111</v>
      </c>
      <c r="C46" s="9" t="s">
        <v>76</v>
      </c>
      <c r="D46" s="27">
        <f>E43/E2</f>
        <v>0.07097796798224759</v>
      </c>
      <c r="E46" s="1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2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1">
        <f>251.16</f>
        <v>251.16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2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2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1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2" customFormat="1" ht="15.75">
      <c r="A50" s="26" t="s">
        <v>345</v>
      </c>
      <c r="B50" s="9" t="s">
        <v>111</v>
      </c>
      <c r="C50" s="9" t="s">
        <v>76</v>
      </c>
      <c r="D50" s="44">
        <f>E47/E2</f>
        <v>0.1990489776509748</v>
      </c>
      <c r="E50" s="11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2" customFormat="1" ht="47.25">
      <c r="A51" s="26" t="s">
        <v>346</v>
      </c>
      <c r="B51" s="9" t="s">
        <v>109</v>
      </c>
      <c r="C51" s="9" t="s">
        <v>70</v>
      </c>
      <c r="D51" s="44" t="s">
        <v>330</v>
      </c>
      <c r="E51" s="11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2" customFormat="1" ht="15.75">
      <c r="A52" s="26" t="s">
        <v>347</v>
      </c>
      <c r="B52" s="9" t="s">
        <v>110</v>
      </c>
      <c r="C52" s="9" t="s">
        <v>70</v>
      </c>
      <c r="D52" s="44" t="s">
        <v>150</v>
      </c>
      <c r="E52" s="1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2" customFormat="1" ht="15.75">
      <c r="A53" s="26" t="s">
        <v>348</v>
      </c>
      <c r="B53" s="9" t="s">
        <v>67</v>
      </c>
      <c r="C53" s="9" t="s">
        <v>70</v>
      </c>
      <c r="D53" s="44" t="s">
        <v>12</v>
      </c>
      <c r="E53" s="11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2" customFormat="1" ht="15.75">
      <c r="A54" s="26" t="s">
        <v>349</v>
      </c>
      <c r="B54" s="9" t="s">
        <v>111</v>
      </c>
      <c r="C54" s="9" t="s">
        <v>76</v>
      </c>
      <c r="D54" s="44">
        <f>E51/E2</f>
        <v>0</v>
      </c>
      <c r="E54" s="1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2" customFormat="1" ht="31.5">
      <c r="A55" s="26" t="s">
        <v>350</v>
      </c>
      <c r="B55" s="9" t="s">
        <v>109</v>
      </c>
      <c r="C55" s="9" t="s">
        <v>70</v>
      </c>
      <c r="D55" s="44" t="s">
        <v>329</v>
      </c>
      <c r="E55" s="11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2" customFormat="1" ht="15.75">
      <c r="A56" s="26" t="s">
        <v>351</v>
      </c>
      <c r="B56" s="9" t="s">
        <v>110</v>
      </c>
      <c r="C56" s="9" t="s">
        <v>70</v>
      </c>
      <c r="D56" s="44" t="s">
        <v>150</v>
      </c>
      <c r="E56" s="1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2" customFormat="1" ht="15.75">
      <c r="A57" s="26" t="s">
        <v>352</v>
      </c>
      <c r="B57" s="9" t="s">
        <v>67</v>
      </c>
      <c r="C57" s="9" t="s">
        <v>70</v>
      </c>
      <c r="D57" s="44" t="s">
        <v>12</v>
      </c>
      <c r="E57" s="11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2" customFormat="1" ht="15.75">
      <c r="A58" s="26" t="s">
        <v>353</v>
      </c>
      <c r="B58" s="9" t="s">
        <v>111</v>
      </c>
      <c r="C58" s="9" t="s">
        <v>76</v>
      </c>
      <c r="D58" s="44">
        <f>E55/E2</f>
        <v>0</v>
      </c>
      <c r="E58" s="1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1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2" customFormat="1" ht="15.75">
      <c r="A60" s="26" t="s">
        <v>133</v>
      </c>
      <c r="B60" s="9" t="s">
        <v>108</v>
      </c>
      <c r="C60" s="9" t="s">
        <v>76</v>
      </c>
      <c r="D60" s="27">
        <f>E60</f>
        <v>11419.2</v>
      </c>
      <c r="E60" s="11">
        <f>'[1]2018 Управл'!$P$22</f>
        <v>11419.2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2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2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2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2" customFormat="1" ht="15.75">
      <c r="A64" s="26" t="s">
        <v>137</v>
      </c>
      <c r="B64" s="9" t="s">
        <v>111</v>
      </c>
      <c r="C64" s="9" t="s">
        <v>76</v>
      </c>
      <c r="D64" s="45">
        <f>E60/E2</f>
        <v>9.049928673323825</v>
      </c>
      <c r="E64" s="1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377</v>
      </c>
      <c r="E65" s="11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2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2" customFormat="1" ht="31.5">
      <c r="A67" s="26" t="s">
        <v>140</v>
      </c>
      <c r="B67" s="9" t="s">
        <v>109</v>
      </c>
      <c r="C67" s="9" t="s">
        <v>70</v>
      </c>
      <c r="D67" s="9" t="s">
        <v>377</v>
      </c>
      <c r="E67" s="1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2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2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2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15.75">
      <c r="A71" s="35" t="s">
        <v>144</v>
      </c>
      <c r="B71" s="23" t="s">
        <v>107</v>
      </c>
      <c r="C71" s="23" t="s">
        <v>70</v>
      </c>
      <c r="D71" s="23" t="s">
        <v>23</v>
      </c>
      <c r="E71" s="11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2" customFormat="1" ht="15.75">
      <c r="A72" s="26" t="s">
        <v>145</v>
      </c>
      <c r="B72" s="9" t="s">
        <v>108</v>
      </c>
      <c r="C72" s="9" t="s">
        <v>76</v>
      </c>
      <c r="D72" s="27">
        <f>E72</f>
        <v>18554.52</v>
      </c>
      <c r="E72" s="11">
        <v>18554.52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2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2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2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2" customFormat="1" ht="15.75">
      <c r="A76" s="26" t="s">
        <v>149</v>
      </c>
      <c r="B76" s="9" t="s">
        <v>111</v>
      </c>
      <c r="C76" s="9" t="s">
        <v>76</v>
      </c>
      <c r="D76" s="45">
        <f>E72/E2</f>
        <v>14.704802662862578</v>
      </c>
      <c r="E76" s="1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1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2" customFormat="1" ht="15.75">
      <c r="A78" s="26" t="s">
        <v>152</v>
      </c>
      <c r="B78" s="9" t="s">
        <v>108</v>
      </c>
      <c r="C78" s="9" t="s">
        <v>76</v>
      </c>
      <c r="D78" s="9">
        <f>E79</f>
        <v>4000.5</v>
      </c>
      <c r="E78" s="1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2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1">
        <f>4000.5</f>
        <v>4000.5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2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2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2" customFormat="1" ht="15.75">
      <c r="A82" s="26" t="s">
        <v>156</v>
      </c>
      <c r="B82" s="9" t="s">
        <v>111</v>
      </c>
      <c r="C82" s="9" t="s">
        <v>76</v>
      </c>
      <c r="D82" s="45">
        <f>E79/E2</f>
        <v>3.1704707560627674</v>
      </c>
      <c r="E82" s="1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1">
        <v>492.73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2" customFormat="1" ht="15.75">
      <c r="A84" s="26" t="s">
        <v>159</v>
      </c>
      <c r="B84" s="9" t="s">
        <v>108</v>
      </c>
      <c r="C84" s="9" t="s">
        <v>76</v>
      </c>
      <c r="D84" s="9">
        <f>E83</f>
        <v>492.73</v>
      </c>
      <c r="E84" s="11"/>
      <c r="F84" s="34">
        <v>31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2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1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2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2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1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2" customFormat="1" ht="15.75">
      <c r="A88" s="26" t="s">
        <v>163</v>
      </c>
      <c r="B88" s="9" t="s">
        <v>111</v>
      </c>
      <c r="C88" s="9" t="s">
        <v>76</v>
      </c>
      <c r="D88" s="45">
        <f>E83/F84</f>
        <v>15.894516129032258</v>
      </c>
      <c r="E88" s="11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1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2" customFormat="1" ht="15.75">
      <c r="A90" s="26" t="s">
        <v>165</v>
      </c>
      <c r="B90" s="9" t="s">
        <v>108</v>
      </c>
      <c r="C90" s="9" t="s">
        <v>76</v>
      </c>
      <c r="D90" s="9">
        <f>E91+E95</f>
        <v>20563.949999999997</v>
      </c>
      <c r="E90" s="11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2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1">
        <f>'[1]2018 Управл'!$V$22</f>
        <v>6729.15</v>
      </c>
      <c r="F91" s="24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2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1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2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1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2" customFormat="1" ht="15.75">
      <c r="A94" s="26" t="s">
        <v>169</v>
      </c>
      <c r="B94" s="9" t="s">
        <v>111</v>
      </c>
      <c r="C94" s="9" t="s">
        <v>76</v>
      </c>
      <c r="D94" s="46">
        <f>E91/E2</f>
        <v>5.332976699952448</v>
      </c>
      <c r="E94" s="11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2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1">
        <f>'[1]2018 Управл'!$Z$22</f>
        <v>13834.8</v>
      </c>
      <c r="F95" s="24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2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1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2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1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2" customFormat="1" ht="15.75">
      <c r="A98" s="26" t="s">
        <v>173</v>
      </c>
      <c r="B98" s="9" t="s">
        <v>111</v>
      </c>
      <c r="C98" s="9" t="s">
        <v>76</v>
      </c>
      <c r="D98" s="46">
        <f>E95/E2</f>
        <v>10.964336661911554</v>
      </c>
      <c r="E98" s="11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1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2" customFormat="1" ht="15.75">
      <c r="A100" s="26" t="s">
        <v>176</v>
      </c>
      <c r="B100" s="9" t="s">
        <v>108</v>
      </c>
      <c r="C100" s="9" t="s">
        <v>76</v>
      </c>
      <c r="D100" s="9">
        <f>E101+E105</f>
        <v>150.01</v>
      </c>
      <c r="E100" s="11"/>
      <c r="F100" s="9">
        <v>277.8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2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2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1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2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1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2" customFormat="1" ht="31.5">
      <c r="A104" s="26" t="s">
        <v>180</v>
      </c>
      <c r="B104" s="9" t="s">
        <v>111</v>
      </c>
      <c r="C104" s="9" t="s">
        <v>76</v>
      </c>
      <c r="D104" s="45">
        <f>E101/F100</f>
        <v>0</v>
      </c>
      <c r="E104" s="11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2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1">
        <v>150.01</v>
      </c>
      <c r="F105" s="9">
        <f>F100</f>
        <v>277.8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2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1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2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1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2" customFormat="1" ht="15.75">
      <c r="A108" s="26" t="s">
        <v>184</v>
      </c>
      <c r="B108" s="9" t="s">
        <v>111</v>
      </c>
      <c r="C108" s="9" t="s">
        <v>76</v>
      </c>
      <c r="D108" s="45">
        <f>E105/F105</f>
        <v>0.5399928005759539</v>
      </c>
      <c r="E108" s="11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1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2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46833.59</v>
      </c>
      <c r="E110" s="11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2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1">
        <v>46.49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2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1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2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1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2" customFormat="1" ht="15.75">
      <c r="A114" s="26" t="s">
        <v>190</v>
      </c>
      <c r="B114" s="9" t="s">
        <v>111</v>
      </c>
      <c r="C114" s="9" t="s">
        <v>76</v>
      </c>
      <c r="D114" s="45">
        <f>E111/E2</f>
        <v>0.036844190838484704</v>
      </c>
      <c r="E114" s="11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2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1">
        <v>1805.64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2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1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2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1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2" customFormat="1" ht="15.75">
      <c r="A118" s="26" t="s">
        <v>194</v>
      </c>
      <c r="B118" s="9" t="s">
        <v>111</v>
      </c>
      <c r="C118" s="9" t="s">
        <v>76</v>
      </c>
      <c r="D118" s="45">
        <f>E115/E2</f>
        <v>1.4310033285782218</v>
      </c>
      <c r="E118" s="11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2" customFormat="1" ht="31.5">
      <c r="A119" s="26"/>
      <c r="B119" s="9" t="s">
        <v>109</v>
      </c>
      <c r="C119" s="9" t="s">
        <v>70</v>
      </c>
      <c r="D119" s="45" t="s">
        <v>383</v>
      </c>
      <c r="E119" s="11">
        <v>457.42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2" customFormat="1" ht="15.75">
      <c r="A120" s="26"/>
      <c r="B120" s="9" t="s">
        <v>110</v>
      </c>
      <c r="C120" s="9" t="s">
        <v>70</v>
      </c>
      <c r="D120" s="45" t="s">
        <v>27</v>
      </c>
      <c r="E120" s="11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2" customFormat="1" ht="15.75">
      <c r="A121" s="26"/>
      <c r="B121" s="9" t="s">
        <v>67</v>
      </c>
      <c r="C121" s="9" t="s">
        <v>70</v>
      </c>
      <c r="D121" s="45" t="s">
        <v>12</v>
      </c>
      <c r="E121" s="11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2" customFormat="1" ht="15.75">
      <c r="A122" s="26"/>
      <c r="B122" s="9" t="s">
        <v>111</v>
      </c>
      <c r="C122" s="9" t="s">
        <v>76</v>
      </c>
      <c r="D122" s="45">
        <f>E119/E2</f>
        <v>0.3625138690759233</v>
      </c>
      <c r="E122" s="11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2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1">
        <v>680.78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2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1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2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1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2" customFormat="1" ht="15.75">
      <c r="A126" s="26" t="s">
        <v>198</v>
      </c>
      <c r="B126" s="9" t="s">
        <v>111</v>
      </c>
      <c r="C126" s="9" t="s">
        <v>76</v>
      </c>
      <c r="D126" s="45">
        <f>E123/E2</f>
        <v>0.5395308289744809</v>
      </c>
      <c r="E126" s="11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2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1">
        <v>7901.57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2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1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2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1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2" customFormat="1" ht="15.75">
      <c r="A130" s="26" t="s">
        <v>202</v>
      </c>
      <c r="B130" s="9" t="s">
        <v>111</v>
      </c>
      <c r="C130" s="9" t="s">
        <v>76</v>
      </c>
      <c r="D130" s="45">
        <f>E127/E2</f>
        <v>6.262141385322555</v>
      </c>
      <c r="E130" s="11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2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1">
        <v>6024.3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2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1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2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1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2" customFormat="1" ht="15.75">
      <c r="A134" s="26" t="s">
        <v>206</v>
      </c>
      <c r="B134" s="9" t="s">
        <v>111</v>
      </c>
      <c r="C134" s="9" t="s">
        <v>76</v>
      </c>
      <c r="D134" s="45">
        <f>E131/E2</f>
        <v>4.7743699476937715</v>
      </c>
      <c r="E134" s="11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2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1">
        <v>2148.85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2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1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2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1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2" customFormat="1" ht="15.75">
      <c r="A138" s="26" t="s">
        <v>210</v>
      </c>
      <c r="B138" s="9" t="s">
        <v>111</v>
      </c>
      <c r="C138" s="9" t="s">
        <v>76</v>
      </c>
      <c r="D138" s="45">
        <f>E135/E2</f>
        <v>1.7030036455856712</v>
      </c>
      <c r="E138" s="11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2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1">
        <v>1402.49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2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1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2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1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2" customFormat="1" ht="15.75">
      <c r="A142" s="26" t="s">
        <v>214</v>
      </c>
      <c r="B142" s="9" t="s">
        <v>111</v>
      </c>
      <c r="C142" s="9" t="s">
        <v>76</v>
      </c>
      <c r="D142" s="45">
        <f>E139/E2</f>
        <v>1.111499445236963</v>
      </c>
      <c r="E142" s="11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2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1"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2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1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2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1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2" customFormat="1" ht="15.75">
      <c r="A146" s="26" t="s">
        <v>218</v>
      </c>
      <c r="B146" s="9" t="s">
        <v>111</v>
      </c>
      <c r="C146" s="9" t="s">
        <v>76</v>
      </c>
      <c r="D146" s="45">
        <f>E143/E2</f>
        <v>0</v>
      </c>
      <c r="E146" s="11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2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1">
        <v>861.56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2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1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2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1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2" customFormat="1" ht="15.75">
      <c r="A150" s="26" t="s">
        <v>357</v>
      </c>
      <c r="B150" s="9" t="s">
        <v>111</v>
      </c>
      <c r="C150" s="9" t="s">
        <v>76</v>
      </c>
      <c r="D150" s="45">
        <f>E147/E2</f>
        <v>0.6828023458551276</v>
      </c>
      <c r="E150" s="11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2" customFormat="1" ht="31.5">
      <c r="A151" s="26"/>
      <c r="B151" s="9" t="s">
        <v>109</v>
      </c>
      <c r="C151" s="9" t="s">
        <v>70</v>
      </c>
      <c r="D151" s="45" t="s">
        <v>335</v>
      </c>
      <c r="E151" s="11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2" customFormat="1" ht="15.75">
      <c r="A152" s="26"/>
      <c r="B152" s="9" t="s">
        <v>110</v>
      </c>
      <c r="C152" s="9" t="s">
        <v>70</v>
      </c>
      <c r="D152" s="45" t="s">
        <v>34</v>
      </c>
      <c r="E152" s="11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2" customFormat="1" ht="15.75">
      <c r="A153" s="26"/>
      <c r="B153" s="9" t="s">
        <v>67</v>
      </c>
      <c r="C153" s="9" t="s">
        <v>70</v>
      </c>
      <c r="D153" s="45" t="s">
        <v>12</v>
      </c>
      <c r="E153" s="11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2" customFormat="1" ht="15.75">
      <c r="A154" s="26"/>
      <c r="B154" s="9" t="s">
        <v>111</v>
      </c>
      <c r="C154" s="9" t="s">
        <v>76</v>
      </c>
      <c r="D154" s="45">
        <f>E151/E2</f>
        <v>0</v>
      </c>
      <c r="E154" s="11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2" customFormat="1" ht="31.5">
      <c r="A155" s="26" t="s">
        <v>358</v>
      </c>
      <c r="B155" s="9" t="s">
        <v>109</v>
      </c>
      <c r="C155" s="9" t="s">
        <v>70</v>
      </c>
      <c r="D155" s="45" t="s">
        <v>337</v>
      </c>
      <c r="E155" s="11">
        <v>25504.49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2" customFormat="1" ht="15.75">
      <c r="A156" s="26" t="s">
        <v>359</v>
      </c>
      <c r="B156" s="9" t="s">
        <v>110</v>
      </c>
      <c r="C156" s="9" t="s">
        <v>70</v>
      </c>
      <c r="D156" s="45" t="s">
        <v>27</v>
      </c>
      <c r="E156" s="11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2" customFormat="1" ht="15.75">
      <c r="A157" s="26" t="s">
        <v>360</v>
      </c>
      <c r="B157" s="9" t="s">
        <v>67</v>
      </c>
      <c r="C157" s="9" t="s">
        <v>70</v>
      </c>
      <c r="D157" s="45" t="s">
        <v>12</v>
      </c>
      <c r="E157" s="11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2" customFormat="1" ht="15.75">
      <c r="A158" s="26" t="s">
        <v>361</v>
      </c>
      <c r="B158" s="9" t="s">
        <v>111</v>
      </c>
      <c r="C158" s="9" t="s">
        <v>76</v>
      </c>
      <c r="D158" s="45">
        <f>E155/E2</f>
        <v>20.21278332540815</v>
      </c>
      <c r="E158" s="11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2" customFormat="1" ht="31.5">
      <c r="A159" s="26" t="s">
        <v>362</v>
      </c>
      <c r="B159" s="9" t="s">
        <v>109</v>
      </c>
      <c r="C159" s="9" t="s">
        <v>70</v>
      </c>
      <c r="D159" s="45" t="s">
        <v>334</v>
      </c>
      <c r="E159" s="11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2" customFormat="1" ht="15.75">
      <c r="A160" s="26" t="s">
        <v>363</v>
      </c>
      <c r="B160" s="9" t="s">
        <v>110</v>
      </c>
      <c r="C160" s="9" t="s">
        <v>70</v>
      </c>
      <c r="D160" s="45" t="s">
        <v>27</v>
      </c>
      <c r="E160" s="11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2" customFormat="1" ht="15.75">
      <c r="A161" s="26" t="s">
        <v>364</v>
      </c>
      <c r="B161" s="9" t="s">
        <v>67</v>
      </c>
      <c r="C161" s="9" t="s">
        <v>70</v>
      </c>
      <c r="D161" s="45" t="s">
        <v>12</v>
      </c>
      <c r="E161" s="11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2" customFormat="1" ht="15.75">
      <c r="A162" s="26" t="s">
        <v>365</v>
      </c>
      <c r="B162" s="9" t="s">
        <v>111</v>
      </c>
      <c r="C162" s="9" t="s">
        <v>76</v>
      </c>
      <c r="D162" s="45">
        <f>E159/E2</f>
        <v>0</v>
      </c>
      <c r="E162" s="11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2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1">
        <v>0</v>
      </c>
      <c r="F163" s="30"/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2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1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2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1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2" customFormat="1" ht="15.75">
      <c r="A166" s="26" t="s">
        <v>369</v>
      </c>
      <c r="B166" s="9" t="s">
        <v>111</v>
      </c>
      <c r="C166" s="9" t="s">
        <v>76</v>
      </c>
      <c r="D166" s="45">
        <f>E163/E2</f>
        <v>0</v>
      </c>
      <c r="E166" s="11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2" customFormat="1" ht="47.25">
      <c r="A167" s="35" t="s">
        <v>219</v>
      </c>
      <c r="B167" s="23" t="s">
        <v>107</v>
      </c>
      <c r="C167" s="23" t="s">
        <v>70</v>
      </c>
      <c r="D167" s="23" t="s">
        <v>41</v>
      </c>
      <c r="E167" s="1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2" customFormat="1" ht="15.75">
      <c r="A168" s="26" t="s">
        <v>220</v>
      </c>
      <c r="B168" s="9" t="s">
        <v>108</v>
      </c>
      <c r="C168" s="9" t="s">
        <v>76</v>
      </c>
      <c r="D168" s="27">
        <f>E169+E177+E181+E185+E189+E197+E201+E205+E209+E193</f>
        <v>29006.786</v>
      </c>
      <c r="E168" s="1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2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4">
        <v>1</v>
      </c>
      <c r="G169" s="34">
        <f>'[3]гук(2016)'!$CC$39*12*E2</f>
        <v>3022.793316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2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2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1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2" customFormat="1" ht="15.75">
      <c r="A172" s="26" t="s">
        <v>224</v>
      </c>
      <c r="B172" s="9" t="s">
        <v>111</v>
      </c>
      <c r="C172" s="9" t="s">
        <v>76</v>
      </c>
      <c r="D172" s="45">
        <f>E169/F169</f>
        <v>2148.426</v>
      </c>
      <c r="E172" s="1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2" customFormat="1" ht="31.5">
      <c r="A173" s="26"/>
      <c r="B173" s="9" t="s">
        <v>109</v>
      </c>
      <c r="C173" s="9" t="s">
        <v>70</v>
      </c>
      <c r="D173" s="9" t="s">
        <v>378</v>
      </c>
      <c r="E173" s="11">
        <f>('[4]гук(2016)'!$CC$38+'[4]гук(2016)'!$CC$42)*12*'[4]гук(2016)'!$CE$4+32545.64</f>
        <v>40000.379636</v>
      </c>
      <c r="F173" s="34">
        <v>2</v>
      </c>
      <c r="G173" s="34">
        <f>'[3]гук(2016)'!$CC$38*12*E2</f>
        <v>4246.2043128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2" customFormat="1" ht="15.75">
      <c r="A174" s="26"/>
      <c r="B174" s="9" t="s">
        <v>110</v>
      </c>
      <c r="C174" s="9" t="s">
        <v>70</v>
      </c>
      <c r="D174" s="9" t="s">
        <v>43</v>
      </c>
      <c r="E174" s="1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2" customFormat="1" ht="15.75">
      <c r="A175" s="26"/>
      <c r="B175" s="9" t="s">
        <v>67</v>
      </c>
      <c r="C175" s="9" t="s">
        <v>70</v>
      </c>
      <c r="D175" s="9" t="s">
        <v>22</v>
      </c>
      <c r="E175" s="1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2" customFormat="1" ht="15.75">
      <c r="A176" s="26"/>
      <c r="B176" s="9" t="s">
        <v>111</v>
      </c>
      <c r="C176" s="9" t="s">
        <v>76</v>
      </c>
      <c r="D176" s="45">
        <f>E173/F173</f>
        <v>20000.189818</v>
      </c>
      <c r="E176" s="1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2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1">
        <v>2645.01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2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1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2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1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2" customFormat="1" ht="15.75">
      <c r="A180" s="26" t="s">
        <v>228</v>
      </c>
      <c r="B180" s="9" t="s">
        <v>111</v>
      </c>
      <c r="C180" s="9" t="s">
        <v>76</v>
      </c>
      <c r="D180" s="45">
        <f>E177/E2</f>
        <v>2.096219686162625</v>
      </c>
      <c r="E180" s="11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2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1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2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1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2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1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2" customFormat="1" ht="15.75">
      <c r="A184" s="26" t="s">
        <v>232</v>
      </c>
      <c r="B184" s="9" t="s">
        <v>111</v>
      </c>
      <c r="C184" s="9" t="s">
        <v>76</v>
      </c>
      <c r="D184" s="45">
        <f>E181/E2</f>
        <v>0</v>
      </c>
      <c r="E184" s="11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2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1">
        <v>5717.74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2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1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2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1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2" customFormat="1" ht="15.75">
      <c r="A188" s="26" t="s">
        <v>236</v>
      </c>
      <c r="B188" s="9" t="s">
        <v>111</v>
      </c>
      <c r="C188" s="9" t="s">
        <v>76</v>
      </c>
      <c r="D188" s="45">
        <f>E185/E2</f>
        <v>4.531415438262799</v>
      </c>
      <c r="E188" s="11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2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1">
        <v>2826.37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2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2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1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2" customFormat="1" ht="15.75">
      <c r="A192" s="26" t="s">
        <v>241</v>
      </c>
      <c r="B192" s="9" t="s">
        <v>111</v>
      </c>
      <c r="C192" s="9" t="s">
        <v>76</v>
      </c>
      <c r="D192" s="45">
        <f>E189/E2</f>
        <v>2.2399508638453005</v>
      </c>
      <c r="E192" s="11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2" customFormat="1" ht="31.5">
      <c r="A193" s="26"/>
      <c r="B193" s="9" t="s">
        <v>109</v>
      </c>
      <c r="C193" s="9" t="s">
        <v>70</v>
      </c>
      <c r="D193" s="9" t="s">
        <v>376</v>
      </c>
      <c r="E193" s="11">
        <v>1080.93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2" customFormat="1" ht="15.75">
      <c r="A194" s="26"/>
      <c r="B194" s="9" t="s">
        <v>110</v>
      </c>
      <c r="C194" s="9" t="s">
        <v>70</v>
      </c>
      <c r="D194" s="9" t="s">
        <v>27</v>
      </c>
      <c r="E194" s="11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2" customFormat="1" ht="15.75">
      <c r="A195" s="26"/>
      <c r="B195" s="9" t="s">
        <v>67</v>
      </c>
      <c r="C195" s="9" t="s">
        <v>70</v>
      </c>
      <c r="D195" s="9" t="s">
        <v>12</v>
      </c>
      <c r="E195" s="11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2" customFormat="1" ht="15.75">
      <c r="A196" s="26"/>
      <c r="B196" s="9" t="s">
        <v>111</v>
      </c>
      <c r="C196" s="9" t="s">
        <v>76</v>
      </c>
      <c r="D196" s="45">
        <f>E193/E2</f>
        <v>0.8566571564431765</v>
      </c>
      <c r="E196" s="1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2" customFormat="1" ht="31.5">
      <c r="A197" s="26" t="s">
        <v>242</v>
      </c>
      <c r="B197" s="9" t="s">
        <v>109</v>
      </c>
      <c r="C197" s="9" t="s">
        <v>70</v>
      </c>
      <c r="D197" s="9" t="s">
        <v>47</v>
      </c>
      <c r="E197" s="11">
        <v>657.91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2" customFormat="1" ht="15.75">
      <c r="A198" s="26" t="s">
        <v>239</v>
      </c>
      <c r="B198" s="9" t="s">
        <v>110</v>
      </c>
      <c r="C198" s="9" t="s">
        <v>70</v>
      </c>
      <c r="D198" s="9" t="s">
        <v>27</v>
      </c>
      <c r="E198" s="11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2" customFormat="1" ht="15.75">
      <c r="A199" s="26" t="s">
        <v>243</v>
      </c>
      <c r="B199" s="9" t="s">
        <v>67</v>
      </c>
      <c r="C199" s="9" t="s">
        <v>70</v>
      </c>
      <c r="D199" s="9" t="s">
        <v>12</v>
      </c>
      <c r="E199" s="11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2" customFormat="1" ht="15.75">
      <c r="A200" s="26" t="s">
        <v>244</v>
      </c>
      <c r="B200" s="9" t="s">
        <v>111</v>
      </c>
      <c r="C200" s="9" t="s">
        <v>76</v>
      </c>
      <c r="D200" s="45">
        <f>E197/E2</f>
        <v>0.521405928039309</v>
      </c>
      <c r="E200" s="11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2" customFormat="1" ht="31.5">
      <c r="A201" s="26" t="s">
        <v>245</v>
      </c>
      <c r="B201" s="9" t="s">
        <v>109</v>
      </c>
      <c r="C201" s="9" t="s">
        <v>70</v>
      </c>
      <c r="D201" s="9" t="s">
        <v>48</v>
      </c>
      <c r="E201" s="11">
        <v>4676.46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2" customFormat="1" ht="15.75">
      <c r="A202" s="26" t="s">
        <v>246</v>
      </c>
      <c r="B202" s="9" t="s">
        <v>110</v>
      </c>
      <c r="C202" s="9" t="s">
        <v>70</v>
      </c>
      <c r="D202" s="9" t="s">
        <v>27</v>
      </c>
      <c r="E202" s="11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2" customFormat="1" ht="15.75">
      <c r="A203" s="26" t="s">
        <v>247</v>
      </c>
      <c r="B203" s="9" t="s">
        <v>67</v>
      </c>
      <c r="C203" s="9" t="s">
        <v>70</v>
      </c>
      <c r="D203" s="9" t="s">
        <v>12</v>
      </c>
      <c r="E203" s="11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2" customFormat="1" ht="15.75">
      <c r="A204" s="26" t="s">
        <v>248</v>
      </c>
      <c r="B204" s="9" t="s">
        <v>111</v>
      </c>
      <c r="C204" s="9" t="s">
        <v>76</v>
      </c>
      <c r="D204" s="45">
        <f>E201/E2</f>
        <v>3.706181645268664</v>
      </c>
      <c r="E204" s="11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2" customFormat="1" ht="31.5">
      <c r="A205" s="26" t="s">
        <v>249</v>
      </c>
      <c r="B205" s="9" t="s">
        <v>109</v>
      </c>
      <c r="C205" s="9" t="s">
        <v>70</v>
      </c>
      <c r="D205" s="9" t="s">
        <v>49</v>
      </c>
      <c r="E205" s="11">
        <v>9253.94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2" customFormat="1" ht="15.75">
      <c r="A206" s="26" t="s">
        <v>250</v>
      </c>
      <c r="B206" s="9" t="s">
        <v>110</v>
      </c>
      <c r="C206" s="9" t="s">
        <v>70</v>
      </c>
      <c r="D206" s="9" t="s">
        <v>27</v>
      </c>
      <c r="E206" s="11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2" customFormat="1" ht="15.75">
      <c r="A207" s="26" t="s">
        <v>251</v>
      </c>
      <c r="B207" s="9" t="s">
        <v>67</v>
      </c>
      <c r="C207" s="9" t="s">
        <v>70</v>
      </c>
      <c r="D207" s="9" t="s">
        <v>12</v>
      </c>
      <c r="E207" s="11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2" customFormat="1" ht="15.75">
      <c r="A208" s="26" t="s">
        <v>252</v>
      </c>
      <c r="B208" s="9" t="s">
        <v>111</v>
      </c>
      <c r="C208" s="9" t="s">
        <v>76</v>
      </c>
      <c r="D208" s="45">
        <f>E205/E2</f>
        <v>7.333919797115233</v>
      </c>
      <c r="E208" s="11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2" customFormat="1" ht="31.5">
      <c r="A209" s="26"/>
      <c r="B209" s="9" t="s">
        <v>109</v>
      </c>
      <c r="C209" s="9" t="s">
        <v>70</v>
      </c>
      <c r="D209" s="45" t="s">
        <v>375</v>
      </c>
      <c r="E209" s="11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2" customFormat="1" ht="15.75">
      <c r="A210" s="26"/>
      <c r="B210" s="9" t="s">
        <v>110</v>
      </c>
      <c r="C210" s="9" t="s">
        <v>70</v>
      </c>
      <c r="D210" s="45" t="s">
        <v>27</v>
      </c>
      <c r="E210" s="11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2" customFormat="1" ht="15.75">
      <c r="A211" s="26"/>
      <c r="B211" s="9" t="s">
        <v>67</v>
      </c>
      <c r="C211" s="9" t="s">
        <v>70</v>
      </c>
      <c r="D211" s="45" t="s">
        <v>12</v>
      </c>
      <c r="E211" s="11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2" customFormat="1" ht="15.75">
      <c r="A212" s="26"/>
      <c r="B212" s="9" t="s">
        <v>111</v>
      </c>
      <c r="C212" s="9" t="s">
        <v>76</v>
      </c>
      <c r="D212" s="45">
        <f>E209/E2</f>
        <v>0</v>
      </c>
      <c r="E212" s="11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2" customFormat="1" ht="47.25">
      <c r="A213" s="35" t="s">
        <v>287</v>
      </c>
      <c r="B213" s="23" t="s">
        <v>107</v>
      </c>
      <c r="C213" s="23" t="s">
        <v>70</v>
      </c>
      <c r="D213" s="23" t="s">
        <v>50</v>
      </c>
      <c r="E213" s="11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2" customFormat="1" ht="18.75">
      <c r="A214" s="26" t="s">
        <v>253</v>
      </c>
      <c r="B214" s="9" t="s">
        <v>108</v>
      </c>
      <c r="C214" s="9" t="s">
        <v>76</v>
      </c>
      <c r="D214" s="9">
        <f>E215+E219+E223+E227+E231+E235+E239+E243+E247+E251</f>
        <v>31587.649999999998</v>
      </c>
      <c r="E214" s="11"/>
      <c r="F214" s="3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2" customFormat="1" ht="31.5">
      <c r="A215" s="26" t="s">
        <v>254</v>
      </c>
      <c r="B215" s="9" t="s">
        <v>109</v>
      </c>
      <c r="C215" s="9" t="s">
        <v>70</v>
      </c>
      <c r="D215" s="9" t="s">
        <v>51</v>
      </c>
      <c r="E215" s="11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2" customFormat="1" ht="15.75">
      <c r="A216" s="26" t="s">
        <v>283</v>
      </c>
      <c r="B216" s="9" t="s">
        <v>110</v>
      </c>
      <c r="C216" s="9" t="s">
        <v>70</v>
      </c>
      <c r="D216" s="9" t="s">
        <v>27</v>
      </c>
      <c r="E216" s="11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2" customFormat="1" ht="15.75">
      <c r="A217" s="26" t="s">
        <v>255</v>
      </c>
      <c r="B217" s="9" t="s">
        <v>67</v>
      </c>
      <c r="C217" s="9" t="s">
        <v>70</v>
      </c>
      <c r="D217" s="9" t="s">
        <v>12</v>
      </c>
      <c r="E217" s="11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2" customFormat="1" ht="15.75">
      <c r="A218" s="26" t="s">
        <v>256</v>
      </c>
      <c r="B218" s="9" t="s">
        <v>111</v>
      </c>
      <c r="C218" s="9" t="s">
        <v>76</v>
      </c>
      <c r="D218" s="9">
        <v>0</v>
      </c>
      <c r="E218" s="11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2" customFormat="1" ht="31.5">
      <c r="A219" s="26" t="s">
        <v>257</v>
      </c>
      <c r="B219" s="9" t="s">
        <v>109</v>
      </c>
      <c r="C219" s="9" t="s">
        <v>70</v>
      </c>
      <c r="D219" s="9" t="s">
        <v>53</v>
      </c>
      <c r="E219" s="11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2" customFormat="1" ht="15.75">
      <c r="A220" s="26" t="s">
        <v>258</v>
      </c>
      <c r="B220" s="9" t="s">
        <v>110</v>
      </c>
      <c r="C220" s="9" t="s">
        <v>70</v>
      </c>
      <c r="D220" s="9" t="s">
        <v>27</v>
      </c>
      <c r="E220" s="11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2" customFormat="1" ht="15.75">
      <c r="A221" s="26" t="s">
        <v>259</v>
      </c>
      <c r="B221" s="9" t="s">
        <v>67</v>
      </c>
      <c r="C221" s="9" t="s">
        <v>70</v>
      </c>
      <c r="D221" s="9" t="s">
        <v>12</v>
      </c>
      <c r="E221" s="11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2" customFormat="1" ht="15.75">
      <c r="A222" s="26" t="s">
        <v>260</v>
      </c>
      <c r="B222" s="9" t="s">
        <v>111</v>
      </c>
      <c r="C222" s="9" t="s">
        <v>76</v>
      </c>
      <c r="D222" s="45">
        <f>E219/E2</f>
        <v>0</v>
      </c>
      <c r="E222" s="11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2" customFormat="1" ht="31.5">
      <c r="A223" s="26" t="s">
        <v>261</v>
      </c>
      <c r="B223" s="9" t="s">
        <v>109</v>
      </c>
      <c r="C223" s="9" t="s">
        <v>70</v>
      </c>
      <c r="D223" s="9" t="s">
        <v>52</v>
      </c>
      <c r="E223" s="11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2" customFormat="1" ht="15.75">
      <c r="A224" s="26" t="s">
        <v>262</v>
      </c>
      <c r="B224" s="9" t="s">
        <v>110</v>
      </c>
      <c r="C224" s="9" t="s">
        <v>70</v>
      </c>
      <c r="D224" s="9" t="s">
        <v>27</v>
      </c>
      <c r="E224" s="11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2" customFormat="1" ht="15.75">
      <c r="A225" s="26" t="s">
        <v>263</v>
      </c>
      <c r="B225" s="9" t="s">
        <v>67</v>
      </c>
      <c r="C225" s="9" t="s">
        <v>70</v>
      </c>
      <c r="D225" s="9" t="s">
        <v>12</v>
      </c>
      <c r="E225" s="11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2" customFormat="1" ht="15.75">
      <c r="A226" s="26" t="s">
        <v>264</v>
      </c>
      <c r="B226" s="9" t="s">
        <v>111</v>
      </c>
      <c r="C226" s="9" t="s">
        <v>76</v>
      </c>
      <c r="D226" s="46">
        <f>E223/E2</f>
        <v>0</v>
      </c>
      <c r="E226" s="11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2" customFormat="1" ht="31.5">
      <c r="A227" s="26" t="s">
        <v>265</v>
      </c>
      <c r="B227" s="9" t="s">
        <v>109</v>
      </c>
      <c r="C227" s="9" t="s">
        <v>70</v>
      </c>
      <c r="D227" s="9" t="s">
        <v>288</v>
      </c>
      <c r="E227" s="11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2" customFormat="1" ht="15.75">
      <c r="A228" s="26" t="s">
        <v>266</v>
      </c>
      <c r="B228" s="9" t="s">
        <v>110</v>
      </c>
      <c r="C228" s="9" t="s">
        <v>70</v>
      </c>
      <c r="D228" s="9" t="s">
        <v>27</v>
      </c>
      <c r="E228" s="11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2" customFormat="1" ht="15.75">
      <c r="A229" s="26" t="s">
        <v>267</v>
      </c>
      <c r="B229" s="9" t="s">
        <v>67</v>
      </c>
      <c r="C229" s="9" t="s">
        <v>70</v>
      </c>
      <c r="D229" s="9" t="s">
        <v>12</v>
      </c>
      <c r="E229" s="11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2" customFormat="1" ht="15.75">
      <c r="A230" s="26" t="s">
        <v>268</v>
      </c>
      <c r="B230" s="9" t="s">
        <v>111</v>
      </c>
      <c r="C230" s="9" t="s">
        <v>76</v>
      </c>
      <c r="D230" s="9">
        <v>0</v>
      </c>
      <c r="E230" s="1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2" customFormat="1" ht="31.5">
      <c r="A231" s="26" t="s">
        <v>269</v>
      </c>
      <c r="B231" s="9" t="s">
        <v>109</v>
      </c>
      <c r="C231" s="9" t="s">
        <v>70</v>
      </c>
      <c r="D231" s="9" t="s">
        <v>338</v>
      </c>
      <c r="E231" s="11">
        <v>31030.17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2" customFormat="1" ht="15.75">
      <c r="A232" s="26" t="s">
        <v>270</v>
      </c>
      <c r="B232" s="9" t="s">
        <v>110</v>
      </c>
      <c r="C232" s="9" t="s">
        <v>70</v>
      </c>
      <c r="D232" s="9" t="s">
        <v>27</v>
      </c>
      <c r="E232" s="11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2" customFormat="1" ht="15.75">
      <c r="A233" s="26" t="s">
        <v>271</v>
      </c>
      <c r="B233" s="9" t="s">
        <v>67</v>
      </c>
      <c r="C233" s="9" t="s">
        <v>70</v>
      </c>
      <c r="D233" s="9" t="s">
        <v>12</v>
      </c>
      <c r="E233" s="11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2" customFormat="1" ht="15.75">
      <c r="A234" s="26" t="s">
        <v>272</v>
      </c>
      <c r="B234" s="9" t="s">
        <v>111</v>
      </c>
      <c r="C234" s="9" t="s">
        <v>76</v>
      </c>
      <c r="D234" s="45">
        <f>E231/E2</f>
        <v>24.59198763670946</v>
      </c>
      <c r="E234" s="11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2" customFormat="1" ht="31.5">
      <c r="A235" s="26" t="s">
        <v>273</v>
      </c>
      <c r="B235" s="9" t="s">
        <v>109</v>
      </c>
      <c r="C235" s="9" t="s">
        <v>70</v>
      </c>
      <c r="D235" s="9" t="s">
        <v>1</v>
      </c>
      <c r="E235" s="11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2" customFormat="1" ht="15.75">
      <c r="A236" s="26" t="s">
        <v>274</v>
      </c>
      <c r="B236" s="9" t="s">
        <v>110</v>
      </c>
      <c r="C236" s="9" t="s">
        <v>70</v>
      </c>
      <c r="D236" s="9" t="s">
        <v>27</v>
      </c>
      <c r="E236" s="11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2" customFormat="1" ht="15.75">
      <c r="A237" s="26" t="s">
        <v>275</v>
      </c>
      <c r="B237" s="9" t="s">
        <v>67</v>
      </c>
      <c r="C237" s="9" t="s">
        <v>70</v>
      </c>
      <c r="D237" s="9" t="s">
        <v>12</v>
      </c>
      <c r="E237" s="11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2" customFormat="1" ht="15.75">
      <c r="A238" s="26" t="s">
        <v>276</v>
      </c>
      <c r="B238" s="9" t="s">
        <v>111</v>
      </c>
      <c r="C238" s="9" t="s">
        <v>76</v>
      </c>
      <c r="D238" s="45">
        <f>E235/E2</f>
        <v>0</v>
      </c>
      <c r="E238" s="11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2" customFormat="1" ht="31.5">
      <c r="A239" s="26" t="s">
        <v>277</v>
      </c>
      <c r="B239" s="9" t="s">
        <v>109</v>
      </c>
      <c r="C239" s="9" t="s">
        <v>70</v>
      </c>
      <c r="D239" s="9" t="s">
        <v>0</v>
      </c>
      <c r="E239" s="11">
        <v>337.48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2" customFormat="1" ht="15.75">
      <c r="A240" s="26" t="s">
        <v>278</v>
      </c>
      <c r="B240" s="9" t="s">
        <v>110</v>
      </c>
      <c r="C240" s="9" t="s">
        <v>70</v>
      </c>
      <c r="D240" s="9" t="s">
        <v>27</v>
      </c>
      <c r="E240" s="11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2" customFormat="1" ht="15.75">
      <c r="A241" s="26" t="s">
        <v>279</v>
      </c>
      <c r="B241" s="9" t="s">
        <v>67</v>
      </c>
      <c r="C241" s="9" t="s">
        <v>70</v>
      </c>
      <c r="D241" s="9" t="s">
        <v>12</v>
      </c>
      <c r="E241" s="11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2" customFormat="1" ht="15.75">
      <c r="A242" s="26" t="s">
        <v>280</v>
      </c>
      <c r="B242" s="9" t="s">
        <v>111</v>
      </c>
      <c r="C242" s="9" t="s">
        <v>76</v>
      </c>
      <c r="D242" s="45">
        <f>E239/E2</f>
        <v>0.2674591852908544</v>
      </c>
      <c r="E242" s="11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2" customFormat="1" ht="31.5">
      <c r="A243" s="26" t="s">
        <v>282</v>
      </c>
      <c r="B243" s="9" t="s">
        <v>109</v>
      </c>
      <c r="C243" s="9" t="s">
        <v>70</v>
      </c>
      <c r="D243" s="9" t="s">
        <v>54</v>
      </c>
      <c r="E243" s="11">
        <v>220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2" customFormat="1" ht="15.75">
      <c r="A244" s="26" t="s">
        <v>284</v>
      </c>
      <c r="B244" s="9" t="s">
        <v>110</v>
      </c>
      <c r="C244" s="9" t="s">
        <v>70</v>
      </c>
      <c r="D244" s="9" t="s">
        <v>27</v>
      </c>
      <c r="E244" s="11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2" customFormat="1" ht="15.75">
      <c r="A245" s="26" t="s">
        <v>285</v>
      </c>
      <c r="B245" s="9" t="s">
        <v>67</v>
      </c>
      <c r="C245" s="9" t="s">
        <v>70</v>
      </c>
      <c r="D245" s="9" t="s">
        <v>12</v>
      </c>
      <c r="E245" s="11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2" customFormat="1" ht="15.75">
      <c r="A246" s="26" t="s">
        <v>286</v>
      </c>
      <c r="B246" s="9" t="s">
        <v>111</v>
      </c>
      <c r="C246" s="9" t="s">
        <v>76</v>
      </c>
      <c r="D246" s="45">
        <f>E243/E2</f>
        <v>0.17435409732128707</v>
      </c>
      <c r="E246" s="11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2" customFormat="1" ht="31.5">
      <c r="A247" s="26" t="s">
        <v>289</v>
      </c>
      <c r="B247" s="9" t="s">
        <v>109</v>
      </c>
      <c r="C247" s="9" t="s">
        <v>70</v>
      </c>
      <c r="D247" s="9" t="s">
        <v>55</v>
      </c>
      <c r="E247" s="11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2" customFormat="1" ht="15.75">
      <c r="A248" s="26" t="s">
        <v>290</v>
      </c>
      <c r="B248" s="9" t="s">
        <v>110</v>
      </c>
      <c r="C248" s="9" t="s">
        <v>70</v>
      </c>
      <c r="D248" s="9" t="s">
        <v>27</v>
      </c>
      <c r="E248" s="11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2" customFormat="1" ht="15.75">
      <c r="A249" s="26" t="s">
        <v>291</v>
      </c>
      <c r="B249" s="9" t="s">
        <v>67</v>
      </c>
      <c r="C249" s="9" t="s">
        <v>70</v>
      </c>
      <c r="D249" s="9" t="s">
        <v>12</v>
      </c>
      <c r="E249" s="11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2" customFormat="1" ht="15.75">
      <c r="A250" s="26" t="s">
        <v>292</v>
      </c>
      <c r="B250" s="9" t="s">
        <v>111</v>
      </c>
      <c r="C250" s="9" t="s">
        <v>76</v>
      </c>
      <c r="D250" s="45">
        <f>E247/E2</f>
        <v>0</v>
      </c>
      <c r="E250" s="11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2" customFormat="1" ht="31.5">
      <c r="A251" s="26" t="s">
        <v>370</v>
      </c>
      <c r="B251" s="9" t="s">
        <v>109</v>
      </c>
      <c r="C251" s="9" t="s">
        <v>70</v>
      </c>
      <c r="D251" s="9" t="s">
        <v>56</v>
      </c>
      <c r="E251" s="11">
        <v>0</v>
      </c>
      <c r="F251" s="34" t="s">
        <v>333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2" customFormat="1" ht="15.75">
      <c r="A252" s="26" t="s">
        <v>371</v>
      </c>
      <c r="B252" s="9" t="s">
        <v>110</v>
      </c>
      <c r="C252" s="9" t="s">
        <v>70</v>
      </c>
      <c r="D252" s="9" t="s">
        <v>27</v>
      </c>
      <c r="E252" s="11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2" customFormat="1" ht="15.75">
      <c r="A253" s="26" t="s">
        <v>372</v>
      </c>
      <c r="B253" s="9" t="s">
        <v>67</v>
      </c>
      <c r="C253" s="9" t="s">
        <v>70</v>
      </c>
      <c r="D253" s="9" t="s">
        <v>325</v>
      </c>
      <c r="E253" s="11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2" customFormat="1" ht="15.75">
      <c r="A254" s="26" t="s">
        <v>373</v>
      </c>
      <c r="B254" s="9" t="s">
        <v>111</v>
      </c>
      <c r="C254" s="9" t="s">
        <v>76</v>
      </c>
      <c r="D254" s="45">
        <f>E251/E2</f>
        <v>0</v>
      </c>
      <c r="E254" s="11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2" customFormat="1" ht="15.75">
      <c r="A255" s="26"/>
      <c r="B255" s="23" t="s">
        <v>281</v>
      </c>
      <c r="C255" s="9" t="s">
        <v>76</v>
      </c>
      <c r="D255" s="33">
        <f>SUM(D90,D28,D34,D60,D66,D72,D78,D84,D100,D110,D168,D214)</f>
        <v>175906.05599999998</v>
      </c>
      <c r="E255" s="11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37" t="s">
        <v>293</v>
      </c>
      <c r="B256" s="37"/>
      <c r="C256" s="37"/>
      <c r="D256" s="37"/>
    </row>
    <row r="257" spans="1:4" ht="15.75">
      <c r="A257" s="7" t="s">
        <v>294</v>
      </c>
      <c r="B257" s="8" t="s">
        <v>295</v>
      </c>
      <c r="C257" s="8" t="s">
        <v>296</v>
      </c>
      <c r="D257" s="47">
        <f>'[1]2018 Управл'!$AA$22</f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47">
        <f>'[1]2018 Управл'!$AB$22</f>
        <v>3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1">
        <f>'[1]2018 Управл'!$AD$22</f>
        <v>-20952.69</v>
      </c>
    </row>
    <row r="261" spans="1:4" ht="15.75">
      <c r="A261" s="37" t="s">
        <v>303</v>
      </c>
      <c r="B261" s="37"/>
      <c r="C261" s="37"/>
      <c r="D261" s="37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7" t="s">
        <v>311</v>
      </c>
      <c r="B268" s="37"/>
      <c r="C268" s="37"/>
      <c r="D268" s="37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7" t="s">
        <v>317</v>
      </c>
      <c r="B273" s="37"/>
      <c r="C273" s="37"/>
      <c r="D273" s="37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2019-03-29T08:20:09Z</dcterms:modified>
  <cp:category/>
  <cp:version/>
  <cp:contentType/>
  <cp:contentStatus/>
</cp:coreProperties>
</file>