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<sst xmlns="http://schemas.openxmlformats.org/spreadsheetml/2006/main" count="965" uniqueCount="385">
  <si>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</si>
  <si>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</si>
  <si>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</si>
  <si>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</si>
  <si>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</si>
  <si>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</si>
  <si>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</si>
  <si>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</si>
  <si>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</si>
  <si>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</si>
  <si>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</si>
  <si>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</si>
  <si>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</si>
  <si>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</si>
  <si>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</si>
  <si>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</si>
  <si>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</si>
  <si>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</si>
  <si>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</si>
  <si>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</si>
  <si>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</si>
  <si>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</si>
  <si>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</si>
  <si>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</si>
  <si>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</si>
  <si>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</si>
  <si>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</si>
  <si>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</si>
  <si>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</si>
  <si>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</si>
  <si>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</si>
  <si>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</si>
  <si>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</si>
  <si>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</si>
  <si>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</si>
  <si>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</si>
  <si>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</si>
  <si>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</si>
  <si>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</si>
  <si>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</si>
  <si>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</si>
  <si>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</si>
  <si>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</si>
  <si>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</si>
  <si>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</si>
  <si>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</si>
  <si>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</si>
  <si>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</si>
  <si>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</si>
  <si>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</si>
  <si>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</si>
  <si>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</si>
  <si>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</si>
  <si>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</si>
  <si>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</si>
  <si>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</si>
  <si>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</si>
  <si>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</si>
  <si>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</si>
  <si>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</si>
  <si>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</si>
  <si>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</si>
  <si>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</si>
  <si>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</si>
  <si>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</si>
  <si>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</si>
  <si>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</si>
  <si>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</si>
  <si>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</si>
  <si>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</si>
  <si>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</si>
  <si>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</si>
  <si>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</si>
  <si>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</si>
  <si>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</si>
  <si>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</si>
  <si>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</si>
  <si>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</si>
  <si>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</si>
  <si>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</si>
  <si>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</si>
  <si>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</si>
  <si>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</si>
  <si>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</si>
  <si>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</si>
  <si>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</si>
  <si>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</si>
  <si>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</si>
  <si>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</si>
  <si>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</si>
  <si>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</si>
  <si>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</si>
  <si>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</si>
  <si>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</si>
  <si>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</si>
  <si>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</si>
  <si>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</si>
  <si>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</si>
  <si>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</si>
  <si>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</si>
  <si>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</si>
  <si>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</si>
  <si>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</si>
  <si>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</si>
  <si>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</si>
  <si>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</si>
  <si>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</si>
  <si>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</si>
  <si>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</si>
  <si>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</si>
  <si>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</si>
  <si>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</si>
  <si>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</si>
  <si>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</si>
  <si>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</si>
  <si>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</si>
  <si>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</si>
  <si>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</si>
  <si>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</si>
  <si>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</si>
  <si>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</si>
  <si>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</si>
  <si>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</si>
  <si>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</si>
  <si>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</si>
  <si>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</si>
  <si>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</si>
  <si>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</si>
  <si>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</si>
  <si>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</si>
  <si>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</si>
  <si>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</si>
  <si>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</si>
  <si>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</si>
  <si>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</si>
  <si>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</si>
  <si>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</si>
  <si>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</si>
  <si>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</si>
  <si>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</si>
  <si>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</si>
  <si>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</si>
  <si>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</si>
  <si>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</si>
  <si>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</si>
  <si>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</si>
  <si>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</si>
  <si>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</si>
  <si>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</si>
  <si>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</si>
  <si>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</si>
  <si>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</si>
  <si>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</si>
  <si>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</si>
  <si>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</si>
  <si>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</si>
  <si>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</si>
  <si>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</si>
  <si>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</si>
  <si>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</si>
  <si>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</si>
  <si>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</si>
  <si>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</si>
  <si>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</si>
  <si>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</si>
  <si>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</si>
  <si>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</si>
  <si>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</si>
  <si>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</si>
  <si>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</si>
  <si>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</si>
  <si>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</si>
  <si>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</si>
  <si>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</si>
  <si>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</si>
  <si>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</si>
  <si>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</si>
  <si>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</si>
  <si>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</si>
  <si>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</si>
  <si>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</si>
  <si>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</si>
  <si>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</si>
  <si>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</si>
  <si>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</si>
  <si>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</si>
  <si>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</si>
  <si>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</si>
  <si>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</si>
  <si>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</si>
  <si>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</si>
  <si>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</si>
  <si>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</si>
  <si>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</si>
  <si>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</si>
  <si>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</si>
  <si>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</si>
  <si>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</si>
  <si>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</si>
  <si>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</si>
  <si>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</si>
  <si>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</si>
  <si>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</si>
  <si>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</si>
  <si>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</si>
  <si>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</si>
  <si>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</si>
  <si>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</si>
  <si>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</si>
  <si>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</si>
  <si>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</si>
  <si>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</si>
  <si>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</si>
  <si>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</si>
  <si>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</si>
  <si>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</si>
  <si>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</si>
  <si>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</si>
  <si>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</si>
  <si>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</si>
  <si>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</si>
  <si>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</si>
  <si>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</si>
  <si>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</si>
  <si>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</si>
  <si>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</si>
  <si>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</si>
  <si>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</si>
  <si>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</si>
  <si>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</si>
  <si>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</si>
  <si>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</si>
  <si>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</si>
  <si>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</si>
  <si>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</si>
  <si>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</si>
  <si>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</si>
  <si>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</si>
  <si>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</si>
  <si>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</si>
  <si>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</si>
  <si>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</si>
  <si>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</si>
  <si>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</si>
  <si>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</si>
  <si>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</si>
  <si>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</si>
  <si>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</si>
  <si>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</si>
  <si>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</si>
  <si>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</si>
  <si>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</si>
  <si>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</si>
  <si>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</si>
  <si>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</si>
  <si>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</si>
  <si>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</si>
  <si>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</si>
  <si>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</si>
  <si>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</si>
  <si>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</si>
  <si>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</si>
  <si>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</si>
  <si>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</si>
  <si>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</si>
  <si>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</si>
  <si>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</si>
  <si>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</si>
  <si>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</si>
  <si>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</si>
  <si>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</si>
  <si>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</si>
  <si>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</si>
  <si>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</si>
  <si>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</si>
  <si>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</si>
  <si>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</si>
  <si>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</si>
  <si>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</si>
  <si>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</si>
  <si>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</si>
  <si>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</si>
  <si>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</si>
  <si>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</si>
  <si>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</si>
  <si>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</si>
  <si>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</si>
  <si>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</si>
  <si>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</si>
  <si>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</si>
  <si>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</si>
  <si>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</si>
  <si>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</si>
  <si>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</si>
  <si>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</si>
  <si>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</si>
  <si>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</si>
  <si>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</si>
  <si>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</si>
  <si>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</si>
  <si>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</si>
  <si>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</si>
  <si>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</si>
  <si>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</si>
  <si>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</si>
  <si>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</si>
  <si>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</si>
  <si>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</si>
  <si>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</si>
  <si>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</si>
  <si>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</si>
  <si>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</si>
  <si>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</si>
  <si>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</si>
  <si>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</si>
  <si>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</si>
  <si>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</si>
  <si>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</si>
  <si>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</si>
  <si>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</si>
  <si>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</si>
  <si>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</si>
  <si>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</si>
  <si>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</si>
  <si>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</si>
  <si>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</si>
  <si>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</si>
  <si>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</si>
  <si>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</si>
  <si>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</si>
  <si>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</si>
  <si>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</si>
  <si>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</si>
  <si>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</si>
  <si>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</si>
  <si>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</si>
  <si>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</si>
  <si>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</si>
  <si>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</si>
  <si>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</si>
  <si>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</si>
  <si>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</si>
  <si>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</si>
  <si>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</si>
  <si>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</si>
  <si>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</si>
  <si>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</si>
  <si>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</si>
  <si>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</si>
  <si>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</si>
  <si>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</si>
  <si>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</si>
  <si>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</si>
  <si>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</si>
  <si>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</si>
  <si>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</si>
  <si>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</si>
  <si>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</si>
  <si>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</si>
  <si>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</si>
  <si>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</si>
  <si>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</si>
  <si>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</si>
  <si>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</si>
  <si>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</si>
  <si>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</si>
  <si>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</si>
  <si>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</si>
  <si>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</si>
  <si>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</si>
  <si>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</si>
  <si>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</si>
  <si>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</si>
  <si>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</si>
  <si>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</si>
  <si>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</si>
  <si>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</si>
  <si>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</si>
  <si>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</si>
  <si>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м3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</si>
  <si>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</si>
  <si>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</si>
  <si>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</si>
  <si>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3  ул. Студеновская                       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</si>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</sst>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7;&#1090;&#1091;&#1076;&#1077;&#1085;&#1086;&#1074;&#1089;&#1082;&#1072;&#1103;,%20&#1076;.%20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6">
          <cell r="I76">
            <v>3472.92</v>
          </cell>
          <cell r="M76">
            <v>133647.94</v>
          </cell>
          <cell r="P76">
            <v>28407.600000000002</v>
          </cell>
          <cell r="U76">
            <v>32231.699999999997</v>
          </cell>
          <cell r="V76">
            <v>22751.56</v>
          </cell>
          <cell r="Z76">
            <v>34416.899999999994</v>
          </cell>
          <cell r="AA76">
            <v>3</v>
          </cell>
          <cell r="AB76">
            <v>3</v>
          </cell>
          <cell r="AD76">
            <v>-14149.79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979.81</v>
          </cell>
        </row>
        <row r="24">
          <cell r="D24">
            <v>-182172.48599999998</v>
          </cell>
        </row>
        <row r="25">
          <cell r="D25">
            <v>97476.55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Y38">
            <v>0.082943</v>
          </cell>
        </row>
        <row r="39">
          <cell r="Y39">
            <v>0.059046</v>
          </cell>
        </row>
        <row r="123">
          <cell r="AA123">
            <v>241913.6082048</v>
          </cell>
        </row>
        <row r="124">
          <cell r="AA124">
            <v>307795.09784400015</v>
          </cell>
        </row>
        <row r="125">
          <cell r="AA125">
            <v>62733.61776000001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A4">
            <v>4266.200000000001</v>
          </cell>
        </row>
        <row r="38">
          <cell r="Y38">
            <v>0.082943</v>
          </cell>
        </row>
        <row r="42">
          <cell r="Y42">
            <v>0.086814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90">
      <selection activeCell="AB12" sqref="AB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7" t="s">
        <v>383</v>
      </c>
      <c r="B2" s="37"/>
      <c r="C2" s="37"/>
      <c r="D2" s="37"/>
      <c r="E2" s="1">
        <v>4266.2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6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26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26" t="s">
        <v>382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979.81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-182172.48599999998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97476.55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612442.3238088002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'[3]гук(2016)'!$AA$124</f>
        <v>307795.09784400015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'[3]гук(2016)'!$AA$123</f>
        <v>241913.6082048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'[3]гук(2016)'!$AA$125</f>
        <v>62733.61776000001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464644.5938088002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D12-D25+D256+D272</f>
        <v>464644.5938088002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283451.91780880024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'[1]2018 Управл'!$I$76</f>
        <v>3472.92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D22-D251</f>
        <v>-168862.6829519997</v>
      </c>
    </row>
    <row r="25" spans="1:4" ht="15.75">
      <c r="A25" s="10" t="s">
        <v>96</v>
      </c>
      <c r="B25" s="10" t="s">
        <v>104</v>
      </c>
      <c r="C25" s="10" t="s">
        <v>76</v>
      </c>
      <c r="D25" s="41">
        <f>'[1]2018 Управл'!$M$76</f>
        <v>133647.94</v>
      </c>
    </row>
    <row r="26" spans="1:22" s="12" customFormat="1" ht="35.25" customHeight="1">
      <c r="A26" s="38" t="s">
        <v>105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2">
        <f>E28</f>
        <v>32231.699999999997</v>
      </c>
      <c r="E28" s="15">
        <f>'[1]2018 Управл'!$U$76</f>
        <v>32231.699999999997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3">
        <f>E28/E2</f>
        <v>7.555131029956401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54552.43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2534.12</f>
        <v>2534.12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4">
        <f>E35/E2</f>
        <v>0.5939993436782148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1320.82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4">
        <f>E39/E2</f>
        <v>0.30960105011485634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15750.17</f>
        <v>15750.17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3.6918498898317007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34947.32</f>
        <v>34947.32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4">
        <f>E47/E2</f>
        <v>8.191674089353523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4" t="s">
        <v>330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4" t="s">
        <v>150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4" t="s">
        <v>329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4" t="s">
        <v>150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28407.600000000002</v>
      </c>
      <c r="E60" s="11">
        <f>'[1]2018 Управл'!$P$76</f>
        <v>28407.600000000002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5">
        <f>E60/E2</f>
        <v>6.658759551825982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138</v>
      </c>
      <c r="B65" s="22" t="s">
        <v>107</v>
      </c>
      <c r="C65" s="22" t="s">
        <v>70</v>
      </c>
      <c r="D65" s="22" t="s">
        <v>378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378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62733.62</v>
      </c>
      <c r="E72" s="11">
        <v>62733.62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5">
        <f>E72/E2</f>
        <v>14.70480052505743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14030.25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14030.25</f>
        <v>14030.25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5">
        <f>E79/E2</f>
        <v>3.288699545262763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158</v>
      </c>
      <c r="B83" s="22" t="s">
        <v>107</v>
      </c>
      <c r="C83" s="22" t="s">
        <v>70</v>
      </c>
      <c r="D83" s="22" t="s">
        <v>58</v>
      </c>
      <c r="E83" s="11">
        <f>3064.55+3480.93</f>
        <v>6545.48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6545.48</v>
      </c>
      <c r="E84" s="11"/>
      <c r="F84" s="33">
        <v>73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5">
        <f>E83/F84</f>
        <v>89.66410958904109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9">
        <f>E91+E95</f>
        <v>57168.45999999999</v>
      </c>
      <c r="E90" s="11"/>
      <c r="F90" s="23" t="s">
        <v>341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Управл'!$V$76</f>
        <v>22751.56</v>
      </c>
      <c r="F91" s="23" t="s">
        <v>341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5">
        <f>E91/E2</f>
        <v>5.332980169706062</v>
      </c>
      <c r="E94" s="11"/>
      <c r="F94" s="23" t="s">
        <v>341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Управл'!$Z$76</f>
        <v>34416.899999999994</v>
      </c>
      <c r="F95" s="23" t="s">
        <v>341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5">
        <f>E95/E2</f>
        <v>8.067343303173784</v>
      </c>
      <c r="E98" s="11"/>
      <c r="F98" s="23" t="s">
        <v>341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1153.54</v>
      </c>
      <c r="E100" s="11"/>
      <c r="F100" s="9">
        <v>421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926.2</v>
      </c>
      <c r="F101" s="35" t="s">
        <v>374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5">
        <f>E101/F100</f>
        <v>2.2</v>
      </c>
      <c r="E104" s="11"/>
      <c r="F104" s="9" t="s">
        <v>340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227.34</v>
      </c>
      <c r="F105" s="9">
        <f>F100</f>
        <v>421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5">
        <f>E105/F105</f>
        <v>0.54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185</v>
      </c>
      <c r="B109" s="22" t="s">
        <v>107</v>
      </c>
      <c r="C109" s="22" t="s">
        <v>70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E111+E115+E123+E127+E131+E135+E139+E143+E147+E151+E155+E159+E163+E164+E119</f>
        <v>105057.16699999999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2201.86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5">
        <f>E111/E2</f>
        <v>0.516117387839295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9157.4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5">
        <f>E115/E2</f>
        <v>2.1465003984810838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109</v>
      </c>
      <c r="C119" s="9" t="s">
        <v>70</v>
      </c>
      <c r="D119" s="45" t="s">
        <v>384</v>
      </c>
      <c r="E119" s="11">
        <v>1546.54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110</v>
      </c>
      <c r="C120" s="9" t="s">
        <v>70</v>
      </c>
      <c r="D120" s="45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67</v>
      </c>
      <c r="C121" s="9" t="s">
        <v>70</v>
      </c>
      <c r="D121" s="45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111</v>
      </c>
      <c r="C122" s="9" t="s">
        <v>76</v>
      </c>
      <c r="D122" s="45">
        <f>E119/E2</f>
        <v>0.36250996202709673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3324.3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5">
        <f>E123/E2</f>
        <v>0.7792180394730674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36246.13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5">
        <f>E127/E2</f>
        <v>8.49611598143547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26020.91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5">
        <f>E131/E2</f>
        <v>6.099317894144672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14530.677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5">
        <f>E135/E2</f>
        <v>3.4059999531198724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2455.62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5">
        <f>E139/E2</f>
        <v>0.5755988936289906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769.62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5">
        <f>E143/E2</f>
        <v>0.18039941868641884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1456.48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45">
        <f>E147/E2</f>
        <v>0.34139984060756645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109</v>
      </c>
      <c r="C151" s="9" t="s">
        <v>70</v>
      </c>
      <c r="D151" s="45" t="s">
        <v>335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110</v>
      </c>
      <c r="C152" s="9" t="s">
        <v>70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67</v>
      </c>
      <c r="C153" s="9" t="s">
        <v>70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111</v>
      </c>
      <c r="C154" s="9" t="s">
        <v>76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45" t="s">
        <v>337</v>
      </c>
      <c r="E155" s="11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45">
        <f>E155/E2</f>
        <v>0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45" t="s">
        <v>334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7347.63</v>
      </c>
      <c r="F163" s="29"/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379</v>
      </c>
      <c r="E165" s="11"/>
      <c r="F165" s="28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45">
        <f>E163-F163</f>
        <v>7347.63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219</v>
      </c>
      <c r="B167" s="22" t="s">
        <v>107</v>
      </c>
      <c r="C167" s="22" t="s">
        <v>70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63349.3637608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3">
        <v>1</v>
      </c>
      <c r="G169" s="33">
        <f>'[3]гук(2016)'!$Y$39*12*E2</f>
        <v>3022.8245424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109</v>
      </c>
      <c r="C173" s="9" t="s">
        <v>70</v>
      </c>
      <c r="D173" s="9" t="s">
        <v>377</v>
      </c>
      <c r="E173" s="11">
        <f>('[4]гук(2016)'!$Y$38+'[4]гук(2016)'!$Y$42)*12*'[4]гук(2016)'!$AA$4</f>
        <v>8690.607760800001</v>
      </c>
      <c r="F173" s="33">
        <v>1</v>
      </c>
      <c r="G173" s="33">
        <f>'[3]гук(2016)'!$Y$38*12*E2</f>
        <v>4246.2171192000005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111</v>
      </c>
      <c r="C176" s="9" t="s">
        <v>76</v>
      </c>
      <c r="D176" s="45">
        <f>E173/F173</f>
        <v>8690.607760800001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4643.61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5">
        <f>E177/E2</f>
        <v>1.0884651446251934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v>8481.65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5">
        <f>E185/E2</f>
        <v>1.988104167643336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2071.6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5">
        <f>E189/E2</f>
        <v>0.4855843607894613</v>
      </c>
      <c r="E192" s="11"/>
      <c r="F192" s="33"/>
      <c r="G192" s="33"/>
      <c r="H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1080.15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45">
        <f>E193/E2</f>
        <v>0.2531878486709484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5611.75</v>
      </c>
      <c r="F197" s="33" t="s">
        <v>332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3" t="s">
        <v>12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45">
        <f>E197/E2</f>
        <v>1.3153977778819559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30621.57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45">
        <f>E201/E2</f>
        <v>7.177715531386245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/>
      <c r="B205" s="9" t="s">
        <v>109</v>
      </c>
      <c r="C205" s="9" t="s">
        <v>70</v>
      </c>
      <c r="D205" s="45" t="s">
        <v>375</v>
      </c>
      <c r="E205" s="11"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/>
      <c r="B206" s="9" t="s">
        <v>110</v>
      </c>
      <c r="C206" s="9" t="s">
        <v>70</v>
      </c>
      <c r="D206" s="45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/>
      <c r="B207" s="9" t="s">
        <v>67</v>
      </c>
      <c r="C207" s="9" t="s">
        <v>70</v>
      </c>
      <c r="D207" s="45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/>
      <c r="B208" s="9" t="s">
        <v>111</v>
      </c>
      <c r="C208" s="9" t="s">
        <v>76</v>
      </c>
      <c r="D208" s="45">
        <f>E205/E2</f>
        <v>0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47.25">
      <c r="A209" s="34" t="s">
        <v>287</v>
      </c>
      <c r="B209" s="22" t="s">
        <v>107</v>
      </c>
      <c r="C209" s="22" t="s">
        <v>70</v>
      </c>
      <c r="D209" s="22" t="s">
        <v>50</v>
      </c>
      <c r="E209" s="1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27084.989999999998</v>
      </c>
      <c r="E210" s="11"/>
      <c r="F210" s="31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23830.94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45">
        <f>E215/E2</f>
        <v>5.585987529886081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9">
        <v>0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338</v>
      </c>
      <c r="E227" s="11">
        <v>2217.07</v>
      </c>
      <c r="F227" s="33" t="s">
        <v>376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45">
        <f>E227/E2</f>
        <v>0.5196826215367306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45">
        <f>E231/E2</f>
        <v>0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45">
        <f>E235/E2</f>
        <v>0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1036.98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45">
        <f>E239/E2</f>
        <v>0.24306877314706296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370</v>
      </c>
      <c r="B247" s="9" t="s">
        <v>109</v>
      </c>
      <c r="C247" s="9" t="s">
        <v>70</v>
      </c>
      <c r="D247" s="9" t="s">
        <v>56</v>
      </c>
      <c r="E247" s="11">
        <v>0</v>
      </c>
      <c r="F247" s="33" t="s">
        <v>333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371</v>
      </c>
      <c r="B248" s="9" t="s">
        <v>110</v>
      </c>
      <c r="C248" s="9" t="s">
        <v>70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372</v>
      </c>
      <c r="B249" s="9" t="s">
        <v>67</v>
      </c>
      <c r="C249" s="9" t="s">
        <v>70</v>
      </c>
      <c r="D249" s="9" t="s">
        <v>325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373</v>
      </c>
      <c r="B250" s="9" t="s">
        <v>111</v>
      </c>
      <c r="C250" s="9" t="s">
        <v>76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15.75">
      <c r="A251" s="25"/>
      <c r="B251" s="22" t="s">
        <v>281</v>
      </c>
      <c r="C251" s="9" t="s">
        <v>76</v>
      </c>
      <c r="D251" s="32">
        <f>SUM(D90,D28,D34,D60,D66,D72,D78,D84,D100,D110,D168,D210)</f>
        <v>452314.60076079995</v>
      </c>
      <c r="E251" s="1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4" ht="15.75">
      <c r="A252" s="36" t="s">
        <v>293</v>
      </c>
      <c r="B252" s="36"/>
      <c r="C252" s="36"/>
      <c r="D252" s="36"/>
    </row>
    <row r="253" spans="1:4" ht="15.75">
      <c r="A253" s="7" t="s">
        <v>294</v>
      </c>
      <c r="B253" s="8" t="s">
        <v>295</v>
      </c>
      <c r="C253" s="8" t="s">
        <v>296</v>
      </c>
      <c r="D253" s="46">
        <f>'[1]2018 Управл'!$AA$76</f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46">
        <f>'[1]2018 Управл'!$AB$76</f>
        <v>3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0">
        <f>'[1]2018 Управл'!$AD$76</f>
        <v>-14149.79</v>
      </c>
    </row>
    <row r="257" spans="1:4" ht="15.75">
      <c r="A257" s="36" t="s">
        <v>303</v>
      </c>
      <c r="B257" s="36"/>
      <c r="C257" s="36"/>
      <c r="D257" s="36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6" t="s">
        <v>311</v>
      </c>
      <c r="B264" s="36"/>
      <c r="C264" s="36"/>
      <c r="D264" s="36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6" t="s">
        <v>317</v>
      </c>
      <c r="B269" s="36"/>
      <c r="C269" s="36"/>
      <c r="D269" s="36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2019-03-29T08:12:56Z</dcterms:modified>
  <cp:category/>
  <cp:version/>
  <cp:contentType/>
  <cp:contentStatus/>
</cp:coreProperties>
</file>