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<sst xmlns="http://schemas.openxmlformats.org/spreadsheetml/2006/main" count="965" uniqueCount="384">
  <si>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</si>
  <si>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</si>
  <si>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</si>
  <si>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</si>
  <si>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</si>
  <si>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</si>
  <si>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</si>
  <si>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</si>
  <si>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</si>
  <si>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</si>
  <si>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</si>
  <si>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</si>
  <si>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</si>
  <si>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</si>
  <si>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</si>
  <si>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</si>
  <si>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</si>
  <si>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</si>
  <si>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</si>
  <si>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</si>
  <si>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</si>
  <si>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</si>
  <si>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</si>
  <si>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</si>
  <si>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</si>
  <si>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</si>
  <si>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</si>
  <si>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</si>
  <si>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</si>
  <si>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</si>
  <si>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</si>
  <si>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</si>
  <si>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</si>
  <si>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</si>
  <si>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</si>
  <si>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</si>
  <si>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</si>
  <si>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</si>
  <si>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</si>
  <si>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</si>
  <si>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</si>
  <si>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</si>
  <si>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</si>
  <si>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</si>
  <si>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</si>
  <si>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</si>
  <si>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</si>
  <si>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</si>
  <si>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</si>
  <si>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</si>
  <si>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</si>
  <si>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</si>
  <si>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</si>
  <si>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</si>
  <si>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</si>
  <si>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</si>
  <si>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</si>
  <si>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</si>
  <si>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</si>
  <si>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</si>
  <si>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</si>
  <si>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</si>
  <si>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</si>
  <si>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</si>
  <si>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</si>
  <si>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</si>
  <si>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</si>
  <si>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</si>
  <si>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</si>
  <si>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</si>
  <si>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</si>
  <si>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</si>
  <si>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</si>
  <si>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</si>
  <si>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</si>
  <si>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</si>
  <si>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</si>
  <si>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</si>
  <si>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</si>
  <si>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</si>
  <si>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</si>
  <si>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</si>
  <si>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</si>
  <si>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</si>
  <si>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</si>
  <si>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</si>
  <si>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</si>
  <si>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</si>
  <si>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</si>
  <si>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</si>
  <si>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</si>
  <si>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</si>
  <si>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</si>
  <si>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</si>
  <si>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</si>
  <si>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</si>
  <si>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</si>
  <si>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</si>
  <si>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</si>
  <si>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</si>
  <si>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</si>
  <si>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</si>
  <si>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</si>
  <si>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</si>
  <si>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</si>
  <si>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</si>
  <si>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</si>
  <si>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</si>
  <si>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</si>
  <si>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</si>
  <si>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</si>
  <si>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</si>
  <si>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</si>
  <si>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</si>
  <si>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</si>
  <si>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</si>
  <si>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</si>
  <si>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</si>
  <si>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</si>
  <si>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</si>
  <si>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</si>
  <si>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</si>
  <si>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</si>
  <si>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</si>
  <si>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</si>
  <si>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</si>
  <si>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</si>
  <si>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</si>
  <si>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</si>
  <si>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</si>
  <si>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</si>
  <si>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</si>
  <si>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</si>
  <si>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</si>
  <si>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</si>
  <si>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</si>
  <si>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</si>
  <si>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</si>
  <si>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</si>
  <si>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</si>
  <si>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</si>
  <si>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</si>
  <si>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</si>
  <si>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</si>
  <si>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</si>
  <si>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</si>
  <si>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</si>
  <si>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</si>
  <si>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</si>
  <si>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</si>
  <si>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</si>
  <si>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</si>
  <si>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</si>
  <si>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</si>
  <si>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</si>
  <si>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</si>
  <si>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</si>
  <si>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</si>
  <si>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</si>
  <si>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</si>
  <si>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</si>
  <si>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</si>
  <si>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</si>
  <si>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</si>
  <si>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</si>
  <si>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</si>
  <si>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</si>
  <si>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</si>
  <si>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</si>
  <si>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</si>
  <si>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</si>
  <si>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</si>
  <si>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</si>
  <si>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</si>
  <si>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</si>
  <si>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</si>
  <si>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</si>
  <si>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</si>
  <si>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</si>
  <si>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</si>
  <si>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</si>
  <si>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</si>
  <si>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</si>
  <si>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</si>
  <si>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</si>
  <si>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</si>
  <si>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</si>
  <si>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</si>
  <si>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</si>
  <si>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</si>
  <si>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</si>
  <si>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</si>
  <si>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</si>
  <si>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</si>
  <si>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</si>
  <si>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</si>
  <si>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</si>
  <si>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</si>
  <si>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</si>
  <si>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</si>
  <si>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</si>
  <si>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</si>
  <si>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</si>
  <si>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</si>
  <si>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</si>
  <si>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</si>
  <si>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</si>
  <si>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</si>
  <si>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</si>
  <si>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</si>
  <si>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</si>
  <si>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</si>
  <si>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</si>
  <si>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</si>
  <si>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</si>
  <si>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</si>
  <si>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</si>
  <si>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</si>
  <si>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</si>
  <si>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</si>
  <si>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</si>
  <si>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</si>
  <si>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</si>
  <si>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</si>
  <si>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</si>
  <si>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</si>
  <si>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</si>
  <si>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</si>
  <si>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</si>
  <si>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</si>
  <si>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</si>
  <si>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</si>
  <si>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</si>
  <si>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</si>
  <si>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</si>
  <si>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</si>
  <si>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</si>
  <si>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</si>
  <si>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</si>
  <si>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</si>
  <si>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</si>
  <si>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</si>
  <si>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</si>
  <si>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</si>
  <si>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</si>
  <si>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</si>
  <si>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</si>
  <si>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</si>
  <si>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</si>
  <si>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</si>
  <si>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</si>
  <si>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</si>
  <si>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</si>
  <si>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</si>
  <si>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</si>
  <si>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</si>
  <si>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</si>
  <si>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</si>
  <si>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</si>
  <si>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</si>
  <si>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</si>
  <si>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</si>
  <si>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</si>
  <si>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</si>
  <si>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</si>
  <si>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</si>
  <si>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</si>
  <si>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</si>
  <si>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</si>
  <si>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</si>
  <si>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</si>
  <si>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</si>
  <si>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</si>
  <si>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</si>
  <si>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</si>
  <si>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</si>
  <si>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</si>
  <si>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</si>
  <si>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</si>
  <si>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</si>
  <si>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</si>
  <si>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</si>
  <si>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</si>
  <si>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</si>
  <si>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</si>
  <si>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</si>
  <si>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</si>
  <si>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</si>
  <si>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</si>
  <si>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</si>
  <si>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</si>
  <si>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</si>
  <si>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</si>
  <si>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</si>
  <si>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</si>
  <si>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</si>
  <si>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</si>
  <si>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</si>
  <si>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</si>
  <si>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</si>
  <si>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</si>
  <si>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</si>
  <si>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</si>
  <si>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</si>
  <si>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</si>
  <si>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</si>
  <si>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</si>
  <si>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</si>
  <si>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</si>
  <si>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</si>
  <si>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</si>
  <si>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</si>
  <si>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</si>
  <si>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</si>
  <si>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</si>
  <si>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</si>
  <si>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</si>
  <si>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</si>
  <si>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</si>
  <si>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</si>
  <si>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</si>
  <si>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</si>
  <si>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</si>
  <si>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</si>
  <si>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</si>
  <si>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</si>
  <si>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</si>
  <si>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</si>
  <si>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</si>
  <si>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</si>
  <si>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</si>
  <si>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</si>
  <si>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</si>
  <si>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</si>
  <si>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</si>
  <si>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</si>
  <si>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</si>
  <si>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</si>
  <si>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</si>
  <si>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</si>
  <si>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</si>
  <si>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</si>
  <si>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</si>
  <si>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</si>
  <si>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</si>
  <si>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</si>
  <si>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</si>
  <si>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</si>
  <si>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</si>
  <si>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</si>
  <si>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</si>
  <si>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</si>
  <si>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</si>
  <si>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</si>
  <si>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</si>
  <si>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</si>
  <si>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</si>
  <si>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</si>
  <si>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</si>
  <si>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</si>
  <si>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</si>
  <si>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</si>
  <si>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</si>
  <si>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</si>
  <si>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</si>
  <si>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</si>
  <si>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</si>
  <si>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</si>
  <si>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</si>
  <si>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</si>
  <si>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</si>
  <si>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</si>
  <si>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</si>
  <si>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</si>
  <si>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</si>
  <si>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</si>
  <si>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</si>
  <si>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</si>
  <si>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год по дому №  23  ул. Студеновская                        в г. Липецке</t>
  </si>
  <si>
    <t>31.03.2019 г.</t>
  </si>
  <si>
    <t>01.01.2018 г.</t>
  </si>
  <si>
    <t>31.12.2018 г.</t>
  </si>
  <si>
    <t>Ремонт внутридомовых сетей  водоснабжения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</si>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</sst>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7;&#1090;&#1091;&#1076;&#1077;&#1085;&#1086;&#1074;&#1089;&#1082;&#1072;&#1103;,%20&#1076;.%202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5">
          <cell r="I85">
            <v>122.65</v>
          </cell>
          <cell r="M85">
            <v>17565.87</v>
          </cell>
          <cell r="P85">
            <v>8413.704000000002</v>
          </cell>
          <cell r="U85">
            <v>9546.318</v>
          </cell>
          <cell r="V85">
            <v>4793.82</v>
          </cell>
          <cell r="Z85">
            <v>10193.525999999998</v>
          </cell>
          <cell r="AA85">
            <v>2</v>
          </cell>
          <cell r="AB85">
            <v>2</v>
          </cell>
          <cell r="AD85">
            <v>-7890.59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-58509.37599999999</v>
          </cell>
        </row>
        <row r="25">
          <cell r="D25">
            <v>18298.19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AT38">
            <v>0.273648</v>
          </cell>
        </row>
        <row r="39">
          <cell r="AT39">
            <v>0.160231</v>
          </cell>
        </row>
        <row r="123">
          <cell r="AT123">
            <v>50867.1293844</v>
          </cell>
        </row>
        <row r="124">
          <cell r="AT124">
            <v>70382.60794440004</v>
          </cell>
        </row>
        <row r="125">
          <cell r="AT125">
            <v>13218.14472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T4">
            <v>898.9</v>
          </cell>
        </row>
        <row r="38">
          <cell r="AT38">
            <v>0.273648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V13" sqref="V13:W1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0" width="9.140625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325</v>
      </c>
    </row>
    <row r="2" spans="1:22" s="6" customFormat="1" ht="33.75" customHeight="1">
      <c r="A2" s="37" t="s">
        <v>378</v>
      </c>
      <c r="B2" s="37"/>
      <c r="C2" s="37"/>
      <c r="D2" s="37"/>
      <c r="E2" s="1">
        <v>898.9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6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26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26" t="s">
        <v>381</v>
      </c>
    </row>
    <row r="8" spans="1:4" ht="42.75" customHeight="1">
      <c r="A8" s="36" t="s">
        <v>106</v>
      </c>
      <c r="B8" s="36"/>
      <c r="C8" s="36"/>
      <c r="D8" s="36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'[2]по форме'!$D$24</f>
        <v>-58509.37599999999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18298.19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134467.88204880003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'[3]гук(2016)'!$AT$124</f>
        <v>70382.60794440004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'[3]гук(2016)'!$AT$123</f>
        <v>50867.1293844</v>
      </c>
    </row>
    <row r="15" spans="1:4" ht="20.25" customHeight="1">
      <c r="A15" s="7" t="s">
        <v>99</v>
      </c>
      <c r="B15" s="10" t="s">
        <v>84</v>
      </c>
      <c r="C15" s="8" t="s">
        <v>76</v>
      </c>
      <c r="D15" s="40">
        <f>'[3]гук(2016)'!$AT$125</f>
        <v>13218.14472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109011.42204880004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D12-D25+D256+D272</f>
        <v>109011.42204880004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D16+D10+D9</f>
        <v>50502.04604880005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'[1]2018 Управл'!$I$85</f>
        <v>122.65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D22-D251</f>
        <v>-68753.93119759994</v>
      </c>
    </row>
    <row r="25" spans="1:5" ht="15.75">
      <c r="A25" s="10" t="s">
        <v>96</v>
      </c>
      <c r="B25" s="10" t="s">
        <v>104</v>
      </c>
      <c r="C25" s="10" t="s">
        <v>76</v>
      </c>
      <c r="D25" s="41">
        <f>'[1]2018 Управл'!$M$85</f>
        <v>17565.87</v>
      </c>
      <c r="E25" s="1">
        <f>18298.19</f>
        <v>18298.19</v>
      </c>
    </row>
    <row r="26" spans="1:22" s="12" customFormat="1" ht="35.25" customHeight="1">
      <c r="A26" s="38" t="s">
        <v>105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2">
        <f>E28</f>
        <v>9546.318</v>
      </c>
      <c r="E28" s="15">
        <f>'[1]2018 Управл'!$U$85</f>
        <v>9546.318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3">
        <f>E28/E2</f>
        <v>10.62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118</v>
      </c>
      <c r="B33" s="22" t="s">
        <v>107</v>
      </c>
      <c r="C33" s="22" t="s">
        <v>70</v>
      </c>
      <c r="D33" s="22" t="s">
        <v>13</v>
      </c>
      <c r="E33" s="11" t="s">
        <v>327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9248.66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f>436.87</f>
        <v>436.87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4">
        <f>E35/E2</f>
        <v>0.48600511736566915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326</v>
      </c>
      <c r="E39" s="11">
        <f>278.3</f>
        <v>278.3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4">
        <f>E39/E2</f>
        <v>0.3096006229836467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2424.38</f>
        <v>2424.38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2.69705195238625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341</v>
      </c>
      <c r="B47" s="9" t="s">
        <v>109</v>
      </c>
      <c r="C47" s="9" t="s">
        <v>70</v>
      </c>
      <c r="D47" s="9" t="s">
        <v>16</v>
      </c>
      <c r="E47" s="11">
        <f>6109.11</f>
        <v>6109.11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342</v>
      </c>
      <c r="B48" s="9" t="s">
        <v>110</v>
      </c>
      <c r="C48" s="9" t="s">
        <v>70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343</v>
      </c>
      <c r="B49" s="9" t="s">
        <v>67</v>
      </c>
      <c r="C49" s="9" t="s">
        <v>70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344</v>
      </c>
      <c r="B50" s="9" t="s">
        <v>111</v>
      </c>
      <c r="C50" s="9" t="s">
        <v>76</v>
      </c>
      <c r="D50" s="44">
        <f>E47/E2</f>
        <v>6.796206474580042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345</v>
      </c>
      <c r="B51" s="9" t="s">
        <v>109</v>
      </c>
      <c r="C51" s="9" t="s">
        <v>70</v>
      </c>
      <c r="D51" s="44" t="s">
        <v>329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346</v>
      </c>
      <c r="B52" s="9" t="s">
        <v>110</v>
      </c>
      <c r="C52" s="9" t="s">
        <v>70</v>
      </c>
      <c r="D52" s="44" t="s">
        <v>150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347</v>
      </c>
      <c r="B53" s="9" t="s">
        <v>67</v>
      </c>
      <c r="C53" s="9" t="s">
        <v>70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348</v>
      </c>
      <c r="B54" s="9" t="s">
        <v>111</v>
      </c>
      <c r="C54" s="9" t="s">
        <v>76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349</v>
      </c>
      <c r="B55" s="9" t="s">
        <v>109</v>
      </c>
      <c r="C55" s="9" t="s">
        <v>70</v>
      </c>
      <c r="D55" s="44" t="s">
        <v>328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350</v>
      </c>
      <c r="B56" s="9" t="s">
        <v>110</v>
      </c>
      <c r="C56" s="9" t="s">
        <v>70</v>
      </c>
      <c r="D56" s="44" t="s">
        <v>150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351</v>
      </c>
      <c r="B57" s="9" t="s">
        <v>67</v>
      </c>
      <c r="C57" s="9" t="s">
        <v>70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352</v>
      </c>
      <c r="B58" s="9" t="s">
        <v>111</v>
      </c>
      <c r="C58" s="9" t="s">
        <v>76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8413.704000000002</v>
      </c>
      <c r="E60" s="11">
        <f>'[1]2018 Управл'!$P$85</f>
        <v>8413.704000000002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5">
        <f>E60/E2</f>
        <v>9.360000000000001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138</v>
      </c>
      <c r="B65" s="22" t="s">
        <v>107</v>
      </c>
      <c r="C65" s="22" t="s">
        <v>70</v>
      </c>
      <c r="D65" s="22" t="s">
        <v>376</v>
      </c>
      <c r="E65" s="11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26">
        <f>E66</f>
        <v>0</v>
      </c>
      <c r="E66" s="11">
        <v>0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376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13218.14</v>
      </c>
      <c r="E72" s="11">
        <v>13218.14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5">
        <f>E72/E2</f>
        <v>14.704794749137834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5361.58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5361.58</f>
        <v>5361.58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5">
        <f>E79/E2</f>
        <v>5.964601179219046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158</v>
      </c>
      <c r="B83" s="22" t="s">
        <v>107</v>
      </c>
      <c r="C83" s="22" t="s">
        <v>70</v>
      </c>
      <c r="D83" s="22" t="s">
        <v>58</v>
      </c>
      <c r="E83" s="11">
        <f>1144.4+2723.22</f>
        <v>3867.62</v>
      </c>
      <c r="F83" s="23" t="s">
        <v>338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3867.62</v>
      </c>
      <c r="E84" s="11"/>
      <c r="F84" s="33">
        <v>24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5">
        <f>E83/F84</f>
        <v>161.15083333333334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14987.345999999998</v>
      </c>
      <c r="E90" s="11"/>
      <c r="F90" s="23" t="s">
        <v>340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Управл'!$V$85</f>
        <v>4793.82</v>
      </c>
      <c r="F91" s="23" t="s">
        <v>340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340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340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5">
        <f>E91/E2</f>
        <v>5.332984759150072</v>
      </c>
      <c r="E94" s="11"/>
      <c r="F94" s="23" t="s">
        <v>340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Управл'!$Z$85</f>
        <v>10193.525999999998</v>
      </c>
      <c r="F95" s="23" t="s">
        <v>340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340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5">
        <f>E95/E2</f>
        <v>11.339999999999998</v>
      </c>
      <c r="E98" s="11"/>
      <c r="F98" s="23" t="s">
        <v>340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339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81.65</v>
      </c>
      <c r="E100" s="11"/>
      <c r="F100" s="9">
        <v>151.2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5" t="s">
        <v>373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5">
        <f>E101/F100</f>
        <v>0</v>
      </c>
      <c r="E104" s="11"/>
      <c r="F104" s="9" t="s">
        <v>339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81.65</v>
      </c>
      <c r="F105" s="9">
        <f>F100</f>
        <v>151.2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5">
        <f>E105/F105</f>
        <v>0.5400132275132276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185</v>
      </c>
      <c r="B109" s="22" t="s">
        <v>107</v>
      </c>
      <c r="C109" s="22" t="s">
        <v>70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E111+E115+E123+E127+E131+E135+E139+E143+E147+E151+E155+E159+E163+E164+E119</f>
        <v>20376.256999999998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318.56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5">
        <f>E111/E2</f>
        <v>0.354388697296696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1286.33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5">
        <f>E115/E2</f>
        <v>1.4310045611302702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109</v>
      </c>
      <c r="C119" s="9" t="s">
        <v>70</v>
      </c>
      <c r="D119" s="46" t="s">
        <v>383</v>
      </c>
      <c r="E119" s="11">
        <v>325.86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110</v>
      </c>
      <c r="C120" s="9" t="s">
        <v>70</v>
      </c>
      <c r="D120" s="46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67</v>
      </c>
      <c r="C121" s="9" t="s">
        <v>70</v>
      </c>
      <c r="D121" s="46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111</v>
      </c>
      <c r="C122" s="9" t="s">
        <v>76</v>
      </c>
      <c r="D122" s="46">
        <f>E119/E2</f>
        <v>0.3625097341194794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632.64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5">
        <f>E123/E2</f>
        <v>0.7037935254199578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7504.88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5">
        <f>E127/E2</f>
        <v>8.348959839804206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4704.27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5">
        <f>E131/E2</f>
        <v>5.233362999221271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1530.827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5">
        <f>E135/E2</f>
        <v>1.7030003337412394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444.06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5">
        <f>E139/E2</f>
        <v>0.494003782400712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162.16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5">
        <f>E143/E2</f>
        <v>0.1803982645455557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353</v>
      </c>
      <c r="B147" s="9" t="s">
        <v>109</v>
      </c>
      <c r="C147" s="9" t="s">
        <v>70</v>
      </c>
      <c r="D147" s="9" t="s">
        <v>335</v>
      </c>
      <c r="E147" s="11">
        <v>0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354</v>
      </c>
      <c r="B148" s="9" t="s">
        <v>110</v>
      </c>
      <c r="C148" s="9" t="s">
        <v>70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355</v>
      </c>
      <c r="B149" s="9" t="s">
        <v>67</v>
      </c>
      <c r="C149" s="9" t="s">
        <v>70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356</v>
      </c>
      <c r="B150" s="9" t="s">
        <v>111</v>
      </c>
      <c r="C150" s="9" t="s">
        <v>76</v>
      </c>
      <c r="D150" s="45">
        <f>E147/E2</f>
        <v>0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109</v>
      </c>
      <c r="C151" s="9" t="s">
        <v>70</v>
      </c>
      <c r="D151" s="45" t="s">
        <v>334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110</v>
      </c>
      <c r="C152" s="9" t="s">
        <v>70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67</v>
      </c>
      <c r="C153" s="9" t="s">
        <v>70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111</v>
      </c>
      <c r="C154" s="9" t="s">
        <v>76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357</v>
      </c>
      <c r="B155" s="9" t="s">
        <v>109</v>
      </c>
      <c r="C155" s="9" t="s">
        <v>70</v>
      </c>
      <c r="D155" s="45" t="s">
        <v>336</v>
      </c>
      <c r="E155" s="11">
        <v>0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358</v>
      </c>
      <c r="B156" s="9" t="s">
        <v>110</v>
      </c>
      <c r="C156" s="9" t="s">
        <v>70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359</v>
      </c>
      <c r="B157" s="9" t="s">
        <v>67</v>
      </c>
      <c r="C157" s="9" t="s">
        <v>70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360</v>
      </c>
      <c r="B158" s="9" t="s">
        <v>111</v>
      </c>
      <c r="C158" s="9" t="s">
        <v>76</v>
      </c>
      <c r="D158" s="45">
        <f>E155/E2</f>
        <v>0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361</v>
      </c>
      <c r="B159" s="9" t="s">
        <v>109</v>
      </c>
      <c r="C159" s="9" t="s">
        <v>70</v>
      </c>
      <c r="D159" s="45" t="s">
        <v>333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362</v>
      </c>
      <c r="B160" s="9" t="s">
        <v>110</v>
      </c>
      <c r="C160" s="9" t="s">
        <v>70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363</v>
      </c>
      <c r="B161" s="9" t="s">
        <v>67</v>
      </c>
      <c r="C161" s="9" t="s">
        <v>70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364</v>
      </c>
      <c r="B162" s="9" t="s">
        <v>111</v>
      </c>
      <c r="C162" s="9" t="s">
        <v>76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365</v>
      </c>
      <c r="B163" s="9" t="s">
        <v>109</v>
      </c>
      <c r="C163" s="9" t="s">
        <v>70</v>
      </c>
      <c r="D163" s="9" t="s">
        <v>330</v>
      </c>
      <c r="E163" s="11">
        <v>3466.67</v>
      </c>
      <c r="F163" s="29">
        <v>0</v>
      </c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366</v>
      </c>
      <c r="B164" s="9" t="s">
        <v>110</v>
      </c>
      <c r="C164" s="9" t="s">
        <v>70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367</v>
      </c>
      <c r="B165" s="9" t="s">
        <v>67</v>
      </c>
      <c r="C165" s="9" t="s">
        <v>70</v>
      </c>
      <c r="D165" s="9" t="s">
        <v>12</v>
      </c>
      <c r="E165" s="11"/>
      <c r="F165" s="28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368</v>
      </c>
      <c r="B166" s="9" t="s">
        <v>111</v>
      </c>
      <c r="C166" s="9" t="s">
        <v>76</v>
      </c>
      <c r="D166" s="45">
        <f>E163/E2</f>
        <v>3.8565691400600737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219</v>
      </c>
      <c r="B167" s="22" t="s">
        <v>107</v>
      </c>
      <c r="C167" s="22" t="s">
        <v>70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</f>
        <v>28641.9822464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3">
        <v>1</v>
      </c>
      <c r="G169" s="33">
        <f>'[3]гук(2016)'!$AT$39*12*E2</f>
        <v>1728.3797508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109</v>
      </c>
      <c r="C173" s="9" t="s">
        <v>70</v>
      </c>
      <c r="D173" s="9" t="s">
        <v>377</v>
      </c>
      <c r="E173" s="11">
        <f>'[4]гук(2016)'!$AT$38*12*'[4]гук(2016)'!$AT$4+7336.89</f>
        <v>10288.6762464</v>
      </c>
      <c r="F173" s="33">
        <v>1</v>
      </c>
      <c r="G173" s="33">
        <f>'[3]гук(2016)'!$AT$38*12*E2</f>
        <v>2951.7862464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111</v>
      </c>
      <c r="C176" s="9" t="s">
        <v>76</v>
      </c>
      <c r="D176" s="45">
        <f>E173/F173</f>
        <v>10288.6762464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27.1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5">
        <f>E177/E2</f>
        <v>0.03014795861608633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f>0</f>
        <v>0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5">
        <f>E185/E2</f>
        <v>0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382</v>
      </c>
      <c r="E189" s="11">
        <v>882.06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5">
        <f>E189/E2</f>
        <v>0.9812659917677161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774.2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45">
        <f>E193/E2</f>
        <v>0.8612748915340973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5611.75</v>
      </c>
      <c r="F197" s="33" t="s">
        <v>331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3" t="s">
        <v>12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45">
        <f>E197/E2</f>
        <v>6.242907998665035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8909.77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45">
        <f>E201/E2</f>
        <v>9.91185893870286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/>
      <c r="B205" s="9" t="s">
        <v>109</v>
      </c>
      <c r="C205" s="9" t="s">
        <v>70</v>
      </c>
      <c r="D205" s="45" t="s">
        <v>374</v>
      </c>
      <c r="E205" s="11"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/>
      <c r="B206" s="9" t="s">
        <v>110</v>
      </c>
      <c r="C206" s="9" t="s">
        <v>70</v>
      </c>
      <c r="D206" s="45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/>
      <c r="B207" s="9" t="s">
        <v>67</v>
      </c>
      <c r="C207" s="9" t="s">
        <v>70</v>
      </c>
      <c r="D207" s="45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/>
      <c r="B208" s="9" t="s">
        <v>111</v>
      </c>
      <c r="C208" s="9" t="s">
        <v>76</v>
      </c>
      <c r="D208" s="45">
        <f>E205/E2</f>
        <v>0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47.25">
      <c r="A209" s="34" t="s">
        <v>287</v>
      </c>
      <c r="B209" s="22" t="s">
        <v>107</v>
      </c>
      <c r="C209" s="22" t="s">
        <v>70</v>
      </c>
      <c r="D209" s="22" t="s">
        <v>50</v>
      </c>
      <c r="E209" s="1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26">
        <f>E211+E215+E219+E223+E227+E231+E235+E239+E243+E247</f>
        <v>5512.72</v>
      </c>
      <c r="E210" s="11"/>
      <c r="F210" s="31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45">
        <f>E215/E2</f>
        <v>0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45">
        <f>E219/E2</f>
        <v>0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9"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337</v>
      </c>
      <c r="E227" s="11">
        <v>0</v>
      </c>
      <c r="F227" s="33" t="s">
        <v>375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45">
        <f>E227/E2</f>
        <v>0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4837.75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45">
        <f>E231/E2</f>
        <v>5.381855601290466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674.97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45">
        <f>E235/E2</f>
        <v>0.7508844142841251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0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45">
        <f>E239/E2</f>
        <v>0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45">
        <f>E243/E2</f>
        <v>0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369</v>
      </c>
      <c r="B247" s="9" t="s">
        <v>109</v>
      </c>
      <c r="C247" s="9" t="s">
        <v>70</v>
      </c>
      <c r="D247" s="9" t="s">
        <v>56</v>
      </c>
      <c r="E247" s="11">
        <v>0</v>
      </c>
      <c r="F247" s="33" t="s">
        <v>332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370</v>
      </c>
      <c r="B248" s="9" t="s">
        <v>110</v>
      </c>
      <c r="C248" s="9" t="s">
        <v>70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371</v>
      </c>
      <c r="B249" s="9" t="s">
        <v>67</v>
      </c>
      <c r="C249" s="9" t="s">
        <v>70</v>
      </c>
      <c r="D249" s="9" t="s">
        <v>324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372</v>
      </c>
      <c r="B250" s="9" t="s">
        <v>111</v>
      </c>
      <c r="C250" s="9" t="s">
        <v>76</v>
      </c>
      <c r="D250" s="45">
        <f>E247/E2</f>
        <v>0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15.75">
      <c r="A251" s="25"/>
      <c r="B251" s="22" t="s">
        <v>281</v>
      </c>
      <c r="C251" s="9" t="s">
        <v>76</v>
      </c>
      <c r="D251" s="32">
        <f>SUM(D90,D28,D34,D60,D66,D72,D78,D84,D100,D110,D168,D210)</f>
        <v>119255.9772464</v>
      </c>
      <c r="E251" s="1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4" ht="15.75">
      <c r="A252" s="36" t="s">
        <v>293</v>
      </c>
      <c r="B252" s="36"/>
      <c r="C252" s="36"/>
      <c r="D252" s="36"/>
    </row>
    <row r="253" spans="1:4" ht="15.75">
      <c r="A253" s="7" t="s">
        <v>294</v>
      </c>
      <c r="B253" s="8" t="s">
        <v>295</v>
      </c>
      <c r="C253" s="8" t="s">
        <v>296</v>
      </c>
      <c r="D253" s="47">
        <f>'[1]2018 Управл'!$AA$85</f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47">
        <f>'[1]2018 Управл'!$AB$85</f>
        <v>2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0">
        <f>'[1]2018 Управл'!$AD$85</f>
        <v>-7890.59</v>
      </c>
    </row>
    <row r="257" spans="1:4" ht="15.75">
      <c r="A257" s="36" t="s">
        <v>303</v>
      </c>
      <c r="B257" s="36"/>
      <c r="C257" s="36"/>
      <c r="D257" s="36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6" t="s">
        <v>311</v>
      </c>
      <c r="B264" s="36"/>
      <c r="C264" s="36"/>
      <c r="D264" s="36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6" t="s">
        <v>317</v>
      </c>
      <c r="B269" s="36"/>
      <c r="C269" s="36"/>
      <c r="D269" s="36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2019-03-29T08:16:04Z</dcterms:modified>
  <cp:category/>
  <cp:version/>
  <cp:contentType/>
  <cp:contentStatus/>
</cp:coreProperties>
</file>