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<sst xmlns="http://schemas.openxmlformats.org/spreadsheetml/2006/main" count="965" uniqueCount="384">
  <si>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</si>
  <si>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</si>
  <si>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</si>
  <si>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</si>
  <si>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</si>
  <si>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</si>
  <si>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</si>
  <si>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</si>
  <si>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</si>
  <si>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</si>
  <si>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</si>
  <si>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</si>
  <si>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</si>
  <si>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</si>
  <si>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</si>
  <si>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</si>
  <si>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</si>
  <si>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</si>
  <si>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</si>
  <si>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</si>
  <si>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</si>
  <si>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</si>
  <si>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</si>
  <si>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</si>
  <si>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</si>
  <si>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</si>
  <si>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</si>
  <si>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</si>
  <si>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</si>
  <si>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</si>
  <si>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</si>
  <si>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</si>
  <si>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</si>
  <si>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</si>
  <si>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</si>
  <si>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</si>
  <si>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</si>
  <si>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</si>
  <si>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</si>
  <si>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</si>
  <si>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</si>
  <si>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</si>
  <si>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</si>
  <si>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</si>
  <si>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</si>
  <si>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</si>
  <si>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</si>
  <si>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</si>
  <si>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</si>
  <si>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</si>
  <si>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</si>
  <si>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</si>
  <si>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</si>
  <si>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</si>
  <si>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</si>
  <si>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</si>
  <si>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</si>
  <si>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</si>
  <si>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</si>
  <si>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</si>
  <si>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</si>
  <si>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</si>
  <si>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</si>
  <si>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</si>
  <si>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</si>
  <si>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</si>
  <si>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</si>
  <si>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</si>
  <si>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</si>
  <si>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</si>
  <si>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</si>
  <si>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</si>
  <si>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</si>
  <si>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</si>
  <si>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</si>
  <si>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</si>
  <si>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</si>
  <si>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</si>
  <si>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</si>
  <si>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</si>
  <si>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</si>
  <si>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</si>
  <si>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</si>
  <si>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</si>
  <si>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</si>
  <si>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</si>
  <si>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</si>
  <si>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</si>
  <si>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</si>
  <si>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</si>
  <si>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</si>
  <si>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</si>
  <si>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</si>
  <si>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</si>
  <si>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</si>
  <si>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</si>
  <si>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</si>
  <si>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</si>
  <si>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</si>
  <si>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</si>
  <si>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</si>
  <si>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</si>
  <si>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</si>
  <si>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</si>
  <si>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</si>
  <si>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</si>
  <si>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</si>
  <si>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</si>
  <si>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</si>
  <si>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</si>
  <si>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</si>
  <si>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</si>
  <si>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</si>
  <si>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</si>
  <si>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</si>
  <si>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</si>
  <si>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</si>
  <si>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</si>
  <si>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</si>
  <si>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</si>
  <si>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</si>
  <si>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</si>
  <si>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</si>
  <si>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</si>
  <si>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</si>
  <si>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</si>
  <si>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</si>
  <si>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</si>
  <si>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</si>
  <si>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</si>
  <si>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</si>
  <si>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</si>
  <si>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</si>
  <si>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</si>
  <si>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</si>
  <si>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</si>
  <si>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</si>
  <si>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</si>
  <si>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</si>
  <si>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</si>
  <si>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</si>
  <si>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</si>
  <si>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</si>
  <si>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</si>
  <si>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</si>
  <si>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</si>
  <si>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</si>
  <si>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</si>
  <si>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</si>
  <si>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</si>
  <si>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</si>
  <si>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</si>
  <si>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</si>
  <si>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</si>
  <si>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</si>
  <si>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</si>
  <si>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</si>
  <si>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</si>
  <si>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</si>
  <si>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</si>
  <si>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</si>
  <si>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</si>
  <si>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</si>
  <si>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</si>
  <si>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</si>
  <si>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</si>
  <si>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</si>
  <si>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</si>
  <si>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</si>
  <si>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</si>
  <si>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</si>
  <si>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</si>
  <si>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</si>
  <si>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</si>
  <si>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</si>
  <si>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</si>
  <si>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</si>
  <si>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</si>
  <si>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</si>
  <si>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</si>
  <si>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</si>
  <si>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</si>
  <si>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</si>
  <si>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</si>
  <si>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</si>
  <si>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</si>
  <si>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</si>
  <si>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</si>
  <si>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</si>
  <si>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</si>
  <si>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</si>
  <si>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</si>
  <si>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</si>
  <si>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</si>
  <si>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</si>
  <si>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</si>
  <si>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</si>
  <si>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</si>
  <si>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</si>
  <si>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</si>
  <si>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</si>
  <si>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</si>
  <si>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</si>
  <si>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</si>
  <si>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</si>
  <si>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</si>
  <si>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</si>
  <si>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</si>
  <si>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</si>
  <si>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</si>
  <si>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</si>
  <si>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</si>
  <si>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</si>
  <si>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</si>
  <si>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</si>
  <si>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</si>
  <si>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</si>
  <si>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</si>
  <si>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</si>
  <si>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</si>
  <si>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</si>
  <si>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</si>
  <si>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</si>
  <si>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</si>
  <si>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</si>
  <si>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</si>
  <si>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</si>
  <si>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</si>
  <si>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</si>
  <si>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</si>
  <si>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</si>
  <si>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</si>
  <si>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</si>
  <si>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</si>
  <si>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</si>
  <si>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</si>
  <si>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</si>
  <si>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</si>
  <si>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</si>
  <si>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</si>
  <si>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</si>
  <si>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</si>
  <si>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</si>
  <si>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</si>
  <si>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</si>
  <si>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</si>
  <si>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</si>
  <si>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</si>
  <si>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</si>
  <si>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</si>
  <si>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</si>
  <si>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</si>
  <si>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</si>
  <si>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</si>
  <si>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</si>
  <si>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</si>
  <si>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</si>
  <si>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</si>
  <si>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</si>
  <si>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</si>
  <si>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</si>
  <si>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</si>
  <si>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</si>
  <si>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</si>
  <si>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</si>
  <si>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</si>
  <si>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</si>
  <si>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</si>
  <si>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</si>
  <si>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</si>
  <si>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</si>
  <si>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</si>
  <si>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</si>
  <si>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</si>
  <si>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</si>
  <si>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</si>
  <si>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</si>
  <si>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</si>
  <si>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</si>
  <si>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</si>
  <si>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</si>
  <si>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</si>
  <si>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</si>
  <si>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</si>
  <si>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</si>
  <si>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</si>
  <si>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</si>
  <si>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</si>
  <si>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</si>
  <si>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</si>
  <si>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</si>
  <si>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</si>
  <si>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</si>
  <si>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</si>
  <si>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</si>
  <si>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</si>
  <si>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</si>
  <si>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</si>
  <si>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</si>
  <si>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</si>
  <si>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</si>
  <si>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</si>
  <si>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</si>
  <si>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</si>
  <si>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</si>
  <si>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</si>
  <si>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</si>
  <si>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</si>
  <si>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</si>
  <si>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</si>
  <si>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</si>
  <si>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</si>
  <si>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</si>
  <si>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</si>
  <si>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</si>
  <si>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</si>
  <si>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</si>
  <si>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</si>
  <si>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</si>
  <si>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</si>
  <si>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</si>
  <si>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</si>
  <si>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</si>
  <si>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</si>
  <si>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</si>
  <si>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</si>
  <si>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</si>
  <si>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</si>
  <si>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</si>
  <si>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</si>
  <si>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</si>
  <si>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</si>
  <si>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</si>
  <si>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</si>
  <si>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</si>
  <si>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</si>
  <si>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</si>
  <si>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</si>
  <si>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</si>
  <si>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</si>
  <si>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</si>
  <si>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</si>
  <si>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</si>
  <si>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</si>
  <si>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</si>
  <si>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</si>
  <si>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</si>
  <si>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</si>
  <si>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</si>
  <si>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</si>
  <si>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</si>
  <si>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</si>
  <si>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</si>
  <si>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</si>
  <si>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</si>
  <si>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</si>
  <si>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</si>
  <si>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</si>
  <si>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</si>
  <si>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</si>
  <si>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</si>
  <si>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</si>
  <si>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</si>
  <si>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</si>
  <si>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</si>
  <si>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</si>
  <si>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</si>
  <si>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</si>
  <si>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</si>
  <si>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</si>
  <si>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</si>
  <si>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</si>
  <si>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</si>
  <si>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</si>
  <si>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</si>
  <si>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</si>
  <si>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</si>
  <si>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</si>
  <si>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</si>
  <si>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 21  ул. Студеновская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</si>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</sst>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top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7;&#1090;&#1091;&#1076;&#1077;&#1085;&#1086;&#1074;&#1089;&#1082;&#1072;&#1103;,%20&#1076;.%202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2">
          <cell r="I82">
            <v>0</v>
          </cell>
          <cell r="M82">
            <v>35837.63</v>
          </cell>
          <cell r="P82">
            <v>13713.336</v>
          </cell>
          <cell r="U82">
            <v>15559.362</v>
          </cell>
          <cell r="V82">
            <v>7813.35</v>
          </cell>
          <cell r="Z82">
            <v>16614.233999999997</v>
          </cell>
          <cell r="AA82">
            <v>3</v>
          </cell>
          <cell r="AB82">
            <v>3</v>
          </cell>
          <cell r="AD82">
            <v>-12215.69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-126651.15600000002</v>
          </cell>
        </row>
        <row r="25">
          <cell r="D25">
            <v>21609.47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M38">
            <v>0.241519</v>
          </cell>
        </row>
        <row r="39">
          <cell r="AM39">
            <v>0.171934</v>
          </cell>
        </row>
        <row r="123">
          <cell r="AM123">
            <v>83146.48786079999</v>
          </cell>
        </row>
        <row r="124">
          <cell r="AM124">
            <v>114418.04523240004</v>
          </cell>
        </row>
        <row r="125">
          <cell r="AM125">
            <v>21544.00248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M4">
            <v>1465.1</v>
          </cell>
        </row>
        <row r="38">
          <cell r="AM38">
            <v>0.241519</v>
          </cell>
        </row>
        <row r="42">
          <cell r="AM42">
            <v>0.012791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Z16" sqref="Z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11" width="9.140625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379</v>
      </c>
      <c r="B2" s="37"/>
      <c r="C2" s="37"/>
      <c r="D2" s="37"/>
      <c r="E2" s="1">
        <v>1465.1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6" t="s">
        <v>380</v>
      </c>
    </row>
    <row r="6" spans="1:4" ht="15.75">
      <c r="A6" s="7" t="s">
        <v>72</v>
      </c>
      <c r="B6" s="8" t="s">
        <v>73</v>
      </c>
      <c r="C6" s="8" t="s">
        <v>70</v>
      </c>
      <c r="D6" s="26" t="s">
        <v>381</v>
      </c>
    </row>
    <row r="7" spans="1:4" ht="15.75">
      <c r="A7" s="7" t="s">
        <v>59</v>
      </c>
      <c r="B7" s="8" t="s">
        <v>74</v>
      </c>
      <c r="C7" s="8" t="s">
        <v>70</v>
      </c>
      <c r="D7" s="26" t="s">
        <v>382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'[2]по форме'!$D$24</f>
        <v>-126651.15600000002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21609.47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219108.5355732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'[3]гук(2016)'!$AM$124</f>
        <v>114418.04523240004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'[3]гук(2016)'!$AM$123</f>
        <v>83146.48786079999</v>
      </c>
    </row>
    <row r="15" spans="1:4" ht="15.75">
      <c r="A15" s="7" t="s">
        <v>99</v>
      </c>
      <c r="B15" s="10" t="s">
        <v>84</v>
      </c>
      <c r="C15" s="8" t="s">
        <v>76</v>
      </c>
      <c r="D15" s="40">
        <f>'[3]гук(2016)'!$AM$125</f>
        <v>21544.00248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f>D17</f>
        <v>171055.2155732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D12-D25+D256+D272</f>
        <v>171055.2155732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 customHeight="1">
      <c r="A22" s="10" t="s">
        <v>92</v>
      </c>
      <c r="B22" s="10" t="s">
        <v>93</v>
      </c>
      <c r="C22" s="10" t="s">
        <v>76</v>
      </c>
      <c r="D22" s="41">
        <f>D16+D10+D9</f>
        <v>44404.05957319998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f>'[1]2018 Управл'!$I$82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41">
        <f>D22-D251</f>
        <v>-157167.35839880002</v>
      </c>
    </row>
    <row r="25" spans="1:4" ht="15.75">
      <c r="A25" s="10" t="s">
        <v>96</v>
      </c>
      <c r="B25" s="10" t="s">
        <v>104</v>
      </c>
      <c r="C25" s="10" t="s">
        <v>76</v>
      </c>
      <c r="D25" s="41">
        <f>'[1]2018 Управл'!$M$82</f>
        <v>35837.63</v>
      </c>
    </row>
    <row r="26" spans="1:22" s="12" customFormat="1" ht="35.25" customHeight="1">
      <c r="A26" s="38" t="s">
        <v>105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2">
        <f>E28</f>
        <v>15559.362</v>
      </c>
      <c r="E28" s="15">
        <f>'[1]2018 Управл'!$U$82</f>
        <v>15559.362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3">
        <f>E28/E2</f>
        <v>10.62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15804.17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f>712.04</f>
        <v>712.04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4">
        <f>E35/E2</f>
        <v>0.48600095556617295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f>453.59</f>
        <v>453.59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4">
        <f>E39/E2</f>
        <v>0.30959661456555865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f>4375.78</f>
        <v>4375.78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2.9866766773599074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f>10262.76</f>
        <v>10262.76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4">
        <f>E47/E2</f>
        <v>7.004818783700772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4" t="s">
        <v>330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4" t="s">
        <v>150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4" t="s">
        <v>329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4" t="s">
        <v>150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13713.336</v>
      </c>
      <c r="E60" s="11">
        <f>'[1]2018 Управл'!$P$82</f>
        <v>13713.336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45">
        <f>E60/E2</f>
        <v>9.36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4" customFormat="1" ht="15.75">
      <c r="A65" s="34" t="s">
        <v>138</v>
      </c>
      <c r="B65" s="22" t="s">
        <v>107</v>
      </c>
      <c r="C65" s="22" t="s">
        <v>70</v>
      </c>
      <c r="D65" s="22" t="s">
        <v>378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9">
        <v>0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378</v>
      </c>
      <c r="E67" s="1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9">
        <v>0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4" customFormat="1" ht="15.75">
      <c r="A71" s="34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21544</v>
      </c>
      <c r="E72" s="11">
        <v>21544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45">
        <f>E72/E2</f>
        <v>14.70479830728278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4" customFormat="1" ht="31.5">
      <c r="A77" s="34" t="s">
        <v>151</v>
      </c>
      <c r="B77" s="22" t="s">
        <v>107</v>
      </c>
      <c r="C77" s="22" t="s">
        <v>70</v>
      </c>
      <c r="D77" s="22" t="s">
        <v>57</v>
      </c>
      <c r="E77" s="11"/>
      <c r="F77" s="27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7250.6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7250.6</f>
        <v>7250.6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45">
        <f>E79/E2</f>
        <v>4.948877209746776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4" customFormat="1" ht="31.5">
      <c r="A83" s="34" t="s">
        <v>158</v>
      </c>
      <c r="B83" s="22" t="s">
        <v>107</v>
      </c>
      <c r="C83" s="22" t="s">
        <v>70</v>
      </c>
      <c r="D83" s="22" t="s">
        <v>58</v>
      </c>
      <c r="E83" s="11">
        <f>6589.16+1335.15</f>
        <v>7924.3099999999995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7924.3099999999995</v>
      </c>
      <c r="E84" s="11"/>
      <c r="F84" s="33">
        <v>36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45">
        <f>E83/F84</f>
        <v>220.1197222222222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4" customFormat="1" ht="15.75">
      <c r="A89" s="34" t="s">
        <v>164</v>
      </c>
      <c r="B89" s="22" t="s">
        <v>107</v>
      </c>
      <c r="C89" s="22" t="s">
        <v>70</v>
      </c>
      <c r="D89" s="22" t="s">
        <v>24</v>
      </c>
      <c r="E89" s="11"/>
      <c r="F89" s="23" t="s">
        <v>341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24427.583999999995</v>
      </c>
      <c r="E90" s="11"/>
      <c r="F90" s="23" t="s">
        <v>341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'[1]2018 Управл'!$V$82</f>
        <v>7813.35</v>
      </c>
      <c r="F91" s="23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 t="s">
        <v>341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 t="s">
        <v>341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45">
        <f>E91/E2</f>
        <v>5.3329806839123615</v>
      </c>
      <c r="E94" s="11"/>
      <c r="F94" s="23" t="s">
        <v>341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'[1]2018 Управл'!$Z$82</f>
        <v>16614.233999999997</v>
      </c>
      <c r="F95" s="23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 t="s">
        <v>341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 t="s">
        <v>341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45">
        <f>E95/E2</f>
        <v>11.339999999999998</v>
      </c>
      <c r="E98" s="11"/>
      <c r="F98" s="23" t="s">
        <v>341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4" customFormat="1" ht="47.25">
      <c r="A99" s="34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9">
        <f>E101+E105</f>
        <v>75.82</v>
      </c>
      <c r="E100" s="11"/>
      <c r="F100" s="9">
        <v>140.4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45">
        <f>E101/F100</f>
        <v>0</v>
      </c>
      <c r="E104" s="11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75.82</v>
      </c>
      <c r="F105" s="9">
        <f>F100</f>
        <v>140.4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45">
        <f>E105/F105</f>
        <v>0.54002849002849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4" customFormat="1" ht="63">
      <c r="A109" s="34" t="s">
        <v>185</v>
      </c>
      <c r="B109" s="22" t="s">
        <v>107</v>
      </c>
      <c r="C109" s="22" t="s">
        <v>70</v>
      </c>
      <c r="D109" s="22" t="s">
        <v>29</v>
      </c>
      <c r="E109" s="11"/>
      <c r="F109" s="3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E111+E115+E123+E127+E131+E135+E139+E143+E147+E151+E155+E159+E163+E164+E119</f>
        <v>27443.264999999996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517.06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45">
        <f>E111/E2</f>
        <v>0.3529178895638523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2096.56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45">
        <f>E115/E2</f>
        <v>1.4310012968398063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/>
      <c r="B119" s="9" t="s">
        <v>109</v>
      </c>
      <c r="C119" s="9" t="s">
        <v>70</v>
      </c>
      <c r="D119" s="46" t="s">
        <v>383</v>
      </c>
      <c r="E119" s="11">
        <v>531.11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/>
      <c r="B120" s="9" t="s">
        <v>110</v>
      </c>
      <c r="C120" s="9" t="s">
        <v>70</v>
      </c>
      <c r="D120" s="46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/>
      <c r="B121" s="9" t="s">
        <v>67</v>
      </c>
      <c r="C121" s="9" t="s">
        <v>70</v>
      </c>
      <c r="D121" s="46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/>
      <c r="B122" s="9" t="s">
        <v>111</v>
      </c>
      <c r="C122" s="9" t="s">
        <v>76</v>
      </c>
      <c r="D122" s="46">
        <f>E119/E2</f>
        <v>0.362507678656747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1031.12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45">
        <f>E123/E2</f>
        <v>0.70378813732851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12116.89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45">
        <f>E127/E2</f>
        <v>8.270350146747662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7667.4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45">
        <f>E131/E2</f>
        <v>5.233362910381544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2495.065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45">
        <f>E135/E2</f>
        <v>1.7029997952358202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723.76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45">
        <f>E139/E2</f>
        <v>0.4940004095283599</v>
      </c>
      <c r="E142" s="1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264.3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45">
        <f>E143/E2</f>
        <v>0.18039724250904376</v>
      </c>
      <c r="E146" s="1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45">
        <f>E147/E2</f>
        <v>0</v>
      </c>
      <c r="E150" s="1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2" customFormat="1" ht="31.5">
      <c r="A151" s="25"/>
      <c r="B151" s="9" t="s">
        <v>109</v>
      </c>
      <c r="C151" s="9" t="s">
        <v>70</v>
      </c>
      <c r="D151" s="45" t="s">
        <v>335</v>
      </c>
      <c r="E151" s="11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2" customFormat="1" ht="15.75">
      <c r="A152" s="25"/>
      <c r="B152" s="9" t="s">
        <v>110</v>
      </c>
      <c r="C152" s="9" t="s">
        <v>70</v>
      </c>
      <c r="D152" s="45" t="s">
        <v>34</v>
      </c>
      <c r="E152" s="1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15.75">
      <c r="A153" s="25"/>
      <c r="B153" s="9" t="s">
        <v>67</v>
      </c>
      <c r="C153" s="9" t="s">
        <v>70</v>
      </c>
      <c r="D153" s="45" t="s">
        <v>12</v>
      </c>
      <c r="E153" s="1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/>
      <c r="B154" s="9" t="s">
        <v>111</v>
      </c>
      <c r="C154" s="9" t="s">
        <v>76</v>
      </c>
      <c r="D154" s="45">
        <f>E151/E2</f>
        <v>0</v>
      </c>
      <c r="E154" s="1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45" t="s">
        <v>337</v>
      </c>
      <c r="E155" s="11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45" t="s">
        <v>27</v>
      </c>
      <c r="E156" s="1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45" t="s">
        <v>12</v>
      </c>
      <c r="E157" s="1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45">
        <f>E155/E2</f>
        <v>0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45" t="s">
        <v>334</v>
      </c>
      <c r="E159" s="11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45" t="s">
        <v>27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45" t="s">
        <v>12</v>
      </c>
      <c r="E161" s="1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45">
        <f>E159/E2</f>
        <v>0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>
        <v>0</v>
      </c>
      <c r="F163" s="29">
        <v>0</v>
      </c>
      <c r="G163" s="30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8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28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45">
        <f>E163/E2</f>
        <v>0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47.25">
      <c r="A167" s="34" t="s">
        <v>219</v>
      </c>
      <c r="B167" s="22" t="s">
        <v>107</v>
      </c>
      <c r="C167" s="22" t="s">
        <v>70</v>
      </c>
      <c r="D167" s="22" t="s">
        <v>41</v>
      </c>
      <c r="E167" s="1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E169+E173+E177+E181+E185+E189+E193+E197+E201+E205</f>
        <v>48540.250971999994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3">
        <v>1</v>
      </c>
      <c r="G169" s="33">
        <f>'[3]гук(2016)'!$AM$39*12*E2</f>
        <v>3022.8060407999997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45">
        <f>E169/F169</f>
        <v>2148.426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31.5">
      <c r="A173" s="25"/>
      <c r="B173" s="9" t="s">
        <v>109</v>
      </c>
      <c r="C173" s="9" t="s">
        <v>70</v>
      </c>
      <c r="D173" s="9" t="s">
        <v>377</v>
      </c>
      <c r="E173" s="11">
        <f>('[4]гук(2016)'!$AM$38+'[4]гук(2016)'!$AM$42)*12*'[4]гук(2016)'!$AM$4</f>
        <v>4471.074972</v>
      </c>
      <c r="F173" s="33">
        <v>1</v>
      </c>
      <c r="G173" s="33">
        <f>'[3]гук(2016)'!$AM$38*12*E2</f>
        <v>4246.193842799999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70</v>
      </c>
      <c r="D174" s="9" t="s">
        <v>43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15.75">
      <c r="A175" s="25"/>
      <c r="B175" s="9" t="s">
        <v>67</v>
      </c>
      <c r="C175" s="9" t="s">
        <v>70</v>
      </c>
      <c r="D175" s="9" t="s">
        <v>22</v>
      </c>
      <c r="E175" s="1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/>
      <c r="B176" s="9" t="s">
        <v>111</v>
      </c>
      <c r="C176" s="9" t="s">
        <v>76</v>
      </c>
      <c r="D176" s="45">
        <f>E173/F173</f>
        <v>4471.074972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31.5">
      <c r="A177" s="25" t="s">
        <v>225</v>
      </c>
      <c r="B177" s="9" t="s">
        <v>109</v>
      </c>
      <c r="C177" s="9" t="s">
        <v>70</v>
      </c>
      <c r="D177" s="9" t="s">
        <v>44</v>
      </c>
      <c r="E177" s="11">
        <v>4883.42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226</v>
      </c>
      <c r="B178" s="9" t="s">
        <v>110</v>
      </c>
      <c r="C178" s="9" t="s">
        <v>70</v>
      </c>
      <c r="D178" s="9" t="s">
        <v>27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15.75">
      <c r="A179" s="25" t="s">
        <v>227</v>
      </c>
      <c r="B179" s="9" t="s">
        <v>67</v>
      </c>
      <c r="C179" s="9" t="s">
        <v>70</v>
      </c>
      <c r="D179" s="9" t="s">
        <v>12</v>
      </c>
      <c r="E179" s="1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228</v>
      </c>
      <c r="B180" s="9" t="s">
        <v>111</v>
      </c>
      <c r="C180" s="9" t="s">
        <v>76</v>
      </c>
      <c r="D180" s="45">
        <f>E177/E2</f>
        <v>3.3331649716742886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31.5">
      <c r="A181" s="25" t="s">
        <v>229</v>
      </c>
      <c r="B181" s="9" t="s">
        <v>109</v>
      </c>
      <c r="C181" s="9" t="s">
        <v>70</v>
      </c>
      <c r="D181" s="9" t="s">
        <v>45</v>
      </c>
      <c r="E181" s="11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230</v>
      </c>
      <c r="B182" s="9" t="s">
        <v>110</v>
      </c>
      <c r="C182" s="9" t="s">
        <v>70</v>
      </c>
      <c r="D182" s="9" t="s">
        <v>27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15.75">
      <c r="A183" s="25" t="s">
        <v>231</v>
      </c>
      <c r="B183" s="9" t="s">
        <v>67</v>
      </c>
      <c r="C183" s="9" t="s">
        <v>70</v>
      </c>
      <c r="D183" s="9" t="s">
        <v>12</v>
      </c>
      <c r="E183" s="1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232</v>
      </c>
      <c r="B184" s="9" t="s">
        <v>111</v>
      </c>
      <c r="C184" s="9" t="s">
        <v>76</v>
      </c>
      <c r="D184" s="45">
        <f>E181/E2</f>
        <v>0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31.5">
      <c r="A185" s="25" t="s">
        <v>233</v>
      </c>
      <c r="B185" s="9" t="s">
        <v>109</v>
      </c>
      <c r="C185" s="9" t="s">
        <v>70</v>
      </c>
      <c r="D185" s="9" t="s">
        <v>46</v>
      </c>
      <c r="E185" s="11">
        <v>3651.07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234</v>
      </c>
      <c r="B186" s="9" t="s">
        <v>110</v>
      </c>
      <c r="C186" s="9" t="s">
        <v>70</v>
      </c>
      <c r="D186" s="9" t="s">
        <v>27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15.75">
      <c r="A187" s="25" t="s">
        <v>235</v>
      </c>
      <c r="B187" s="9" t="s">
        <v>67</v>
      </c>
      <c r="C187" s="9" t="s">
        <v>70</v>
      </c>
      <c r="D187" s="9" t="s">
        <v>12</v>
      </c>
      <c r="E187" s="1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236</v>
      </c>
      <c r="B188" s="9" t="s">
        <v>111</v>
      </c>
      <c r="C188" s="9" t="s">
        <v>76</v>
      </c>
      <c r="D188" s="45">
        <f>E185/E2</f>
        <v>2.4920278479284694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31.5">
      <c r="A189" s="25" t="s">
        <v>237</v>
      </c>
      <c r="B189" s="9" t="s">
        <v>109</v>
      </c>
      <c r="C189" s="9" t="s">
        <v>70</v>
      </c>
      <c r="D189" s="9" t="s">
        <v>324</v>
      </c>
      <c r="E189" s="11">
        <v>2016.45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238</v>
      </c>
      <c r="B190" s="9" t="s">
        <v>110</v>
      </c>
      <c r="C190" s="9" t="s">
        <v>70</v>
      </c>
      <c r="D190" s="9" t="s">
        <v>27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15.75">
      <c r="A191" s="25" t="s">
        <v>240</v>
      </c>
      <c r="B191" s="9" t="s">
        <v>67</v>
      </c>
      <c r="C191" s="9" t="s">
        <v>70</v>
      </c>
      <c r="D191" s="9" t="s">
        <v>12</v>
      </c>
      <c r="E191" s="1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241</v>
      </c>
      <c r="B192" s="9" t="s">
        <v>111</v>
      </c>
      <c r="C192" s="9" t="s">
        <v>76</v>
      </c>
      <c r="D192" s="45">
        <f>E189/E2</f>
        <v>1.3763224353286467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31.5">
      <c r="A193" s="25" t="s">
        <v>242</v>
      </c>
      <c r="B193" s="9" t="s">
        <v>109</v>
      </c>
      <c r="C193" s="9" t="s">
        <v>70</v>
      </c>
      <c r="D193" s="9" t="s">
        <v>47</v>
      </c>
      <c r="E193" s="11">
        <v>164.3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239</v>
      </c>
      <c r="B194" s="9" t="s">
        <v>110</v>
      </c>
      <c r="C194" s="9" t="s">
        <v>70</v>
      </c>
      <c r="D194" s="9" t="s">
        <v>27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15.75">
      <c r="A195" s="25" t="s">
        <v>243</v>
      </c>
      <c r="B195" s="9" t="s">
        <v>67</v>
      </c>
      <c r="C195" s="9" t="s">
        <v>70</v>
      </c>
      <c r="D195" s="9" t="s">
        <v>12</v>
      </c>
      <c r="E195" s="1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244</v>
      </c>
      <c r="B196" s="9" t="s">
        <v>111</v>
      </c>
      <c r="C196" s="9" t="s">
        <v>76</v>
      </c>
      <c r="D196" s="45">
        <f>E193/E2</f>
        <v>0.11214251586922395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31.5">
      <c r="A197" s="25" t="s">
        <v>245</v>
      </c>
      <c r="B197" s="9" t="s">
        <v>109</v>
      </c>
      <c r="C197" s="9" t="s">
        <v>70</v>
      </c>
      <c r="D197" s="9" t="s">
        <v>48</v>
      </c>
      <c r="E197" s="11">
        <v>11829.22</v>
      </c>
      <c r="F197" s="33" t="s">
        <v>332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246</v>
      </c>
      <c r="B198" s="9" t="s">
        <v>110</v>
      </c>
      <c r="C198" s="9" t="s">
        <v>70</v>
      </c>
      <c r="D198" s="9" t="s">
        <v>27</v>
      </c>
      <c r="E198" s="11"/>
      <c r="F198" s="33" t="s">
        <v>12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15.75">
      <c r="A199" s="25" t="s">
        <v>247</v>
      </c>
      <c r="B199" s="9" t="s">
        <v>67</v>
      </c>
      <c r="C199" s="9" t="s">
        <v>70</v>
      </c>
      <c r="D199" s="9" t="s">
        <v>12</v>
      </c>
      <c r="E199" s="1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248</v>
      </c>
      <c r="B200" s="9" t="s">
        <v>111</v>
      </c>
      <c r="C200" s="9" t="s">
        <v>76</v>
      </c>
      <c r="D200" s="45">
        <f>E197/E2</f>
        <v>8.074001774622893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31.5">
      <c r="A201" s="25" t="s">
        <v>249</v>
      </c>
      <c r="B201" s="9" t="s">
        <v>109</v>
      </c>
      <c r="C201" s="9" t="s">
        <v>70</v>
      </c>
      <c r="D201" s="9" t="s">
        <v>49</v>
      </c>
      <c r="E201" s="11">
        <v>16159.13</v>
      </c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250</v>
      </c>
      <c r="B202" s="9" t="s">
        <v>110</v>
      </c>
      <c r="C202" s="9" t="s">
        <v>70</v>
      </c>
      <c r="D202" s="9" t="s">
        <v>27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15.75">
      <c r="A203" s="25" t="s">
        <v>251</v>
      </c>
      <c r="B203" s="9" t="s">
        <v>67</v>
      </c>
      <c r="C203" s="9" t="s">
        <v>70</v>
      </c>
      <c r="D203" s="9" t="s">
        <v>12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 t="s">
        <v>252</v>
      </c>
      <c r="B204" s="9" t="s">
        <v>111</v>
      </c>
      <c r="C204" s="9" t="s">
        <v>76</v>
      </c>
      <c r="D204" s="45">
        <f>E201/E2</f>
        <v>11.029370008873114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31.5">
      <c r="A205" s="25"/>
      <c r="B205" s="9" t="s">
        <v>109</v>
      </c>
      <c r="C205" s="9" t="s">
        <v>70</v>
      </c>
      <c r="D205" s="45" t="s">
        <v>375</v>
      </c>
      <c r="E205" s="11">
        <v>3217.16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110</v>
      </c>
      <c r="C206" s="9" t="s">
        <v>70</v>
      </c>
      <c r="D206" s="45" t="s">
        <v>27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15.75">
      <c r="A207" s="25"/>
      <c r="B207" s="9" t="s">
        <v>67</v>
      </c>
      <c r="C207" s="9" t="s">
        <v>70</v>
      </c>
      <c r="D207" s="45" t="s">
        <v>12</v>
      </c>
      <c r="E207" s="1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/>
      <c r="B208" s="9" t="s">
        <v>111</v>
      </c>
      <c r="C208" s="9" t="s">
        <v>76</v>
      </c>
      <c r="D208" s="45">
        <f>E205/E2</f>
        <v>2.195863763565627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47.25">
      <c r="A209" s="34" t="s">
        <v>287</v>
      </c>
      <c r="B209" s="22" t="s">
        <v>107</v>
      </c>
      <c r="C209" s="22" t="s">
        <v>70</v>
      </c>
      <c r="D209" s="22" t="s">
        <v>50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8.75">
      <c r="A210" s="25" t="s">
        <v>253</v>
      </c>
      <c r="B210" s="9" t="s">
        <v>108</v>
      </c>
      <c r="C210" s="9" t="s">
        <v>76</v>
      </c>
      <c r="D210" s="26">
        <f>E211+E215+E219+E223+E227+E231+E235+E239+E243+E247</f>
        <v>19288.72</v>
      </c>
      <c r="E210" s="11"/>
      <c r="F210" s="31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254</v>
      </c>
      <c r="B211" s="9" t="s">
        <v>109</v>
      </c>
      <c r="C211" s="9" t="s">
        <v>70</v>
      </c>
      <c r="D211" s="9" t="s">
        <v>51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283</v>
      </c>
      <c r="B212" s="9" t="s">
        <v>110</v>
      </c>
      <c r="C212" s="9" t="s">
        <v>70</v>
      </c>
      <c r="D212" s="9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255</v>
      </c>
      <c r="B213" s="9" t="s">
        <v>67</v>
      </c>
      <c r="C213" s="9" t="s">
        <v>70</v>
      </c>
      <c r="D213" s="9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256</v>
      </c>
      <c r="B214" s="9" t="s">
        <v>111</v>
      </c>
      <c r="C214" s="9" t="s">
        <v>76</v>
      </c>
      <c r="D214" s="9"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257</v>
      </c>
      <c r="B215" s="9" t="s">
        <v>109</v>
      </c>
      <c r="C215" s="9" t="s">
        <v>70</v>
      </c>
      <c r="D215" s="9" t="s">
        <v>53</v>
      </c>
      <c r="E215" s="11">
        <v>16498.34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258</v>
      </c>
      <c r="B216" s="9" t="s">
        <v>110</v>
      </c>
      <c r="C216" s="9" t="s">
        <v>70</v>
      </c>
      <c r="D216" s="9" t="s">
        <v>27</v>
      </c>
      <c r="E216" s="1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259</v>
      </c>
      <c r="B217" s="9" t="s">
        <v>67</v>
      </c>
      <c r="C217" s="9" t="s">
        <v>70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260</v>
      </c>
      <c r="B218" s="9" t="s">
        <v>111</v>
      </c>
      <c r="C218" s="9" t="s">
        <v>76</v>
      </c>
      <c r="D218" s="45">
        <f>E215/E2</f>
        <v>11.260896867108048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31.5">
      <c r="A219" s="25" t="s">
        <v>261</v>
      </c>
      <c r="B219" s="9" t="s">
        <v>109</v>
      </c>
      <c r="C219" s="9" t="s">
        <v>70</v>
      </c>
      <c r="D219" s="9" t="s">
        <v>52</v>
      </c>
      <c r="E219" s="11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262</v>
      </c>
      <c r="B220" s="9" t="s">
        <v>110</v>
      </c>
      <c r="C220" s="9" t="s">
        <v>70</v>
      </c>
      <c r="D220" s="9" t="s">
        <v>27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15.75">
      <c r="A221" s="25" t="s">
        <v>263</v>
      </c>
      <c r="B221" s="9" t="s">
        <v>67</v>
      </c>
      <c r="C221" s="9" t="s">
        <v>70</v>
      </c>
      <c r="D221" s="9" t="s">
        <v>12</v>
      </c>
      <c r="E221" s="1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264</v>
      </c>
      <c r="B222" s="9" t="s">
        <v>111</v>
      </c>
      <c r="C222" s="9" t="s">
        <v>76</v>
      </c>
      <c r="D222" s="47">
        <f>E219/E2</f>
        <v>0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31.5">
      <c r="A223" s="25" t="s">
        <v>265</v>
      </c>
      <c r="B223" s="9" t="s">
        <v>109</v>
      </c>
      <c r="C223" s="9" t="s">
        <v>70</v>
      </c>
      <c r="D223" s="9" t="s">
        <v>288</v>
      </c>
      <c r="E223" s="11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266</v>
      </c>
      <c r="B224" s="9" t="s">
        <v>110</v>
      </c>
      <c r="C224" s="9" t="s">
        <v>70</v>
      </c>
      <c r="D224" s="9" t="s">
        <v>27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15.75">
      <c r="A225" s="25" t="s">
        <v>267</v>
      </c>
      <c r="B225" s="9" t="s">
        <v>67</v>
      </c>
      <c r="C225" s="9" t="s">
        <v>70</v>
      </c>
      <c r="D225" s="9" t="s">
        <v>12</v>
      </c>
      <c r="E225" s="1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 t="s">
        <v>268</v>
      </c>
      <c r="B226" s="9" t="s">
        <v>111</v>
      </c>
      <c r="C226" s="9" t="s">
        <v>76</v>
      </c>
      <c r="D226" s="9">
        <v>0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31.5">
      <c r="A227" s="25" t="s">
        <v>269</v>
      </c>
      <c r="B227" s="9" t="s">
        <v>109</v>
      </c>
      <c r="C227" s="9" t="s">
        <v>70</v>
      </c>
      <c r="D227" s="9" t="s">
        <v>338</v>
      </c>
      <c r="E227" s="11">
        <v>1662.81</v>
      </c>
      <c r="F227" s="33" t="s">
        <v>376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 t="s">
        <v>270</v>
      </c>
      <c r="B228" s="9" t="s">
        <v>110</v>
      </c>
      <c r="C228" s="9" t="s">
        <v>70</v>
      </c>
      <c r="D228" s="9" t="s">
        <v>27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15.75">
      <c r="A229" s="25" t="s">
        <v>271</v>
      </c>
      <c r="B229" s="9" t="s">
        <v>67</v>
      </c>
      <c r="C229" s="9" t="s">
        <v>70</v>
      </c>
      <c r="D229" s="9" t="s">
        <v>12</v>
      </c>
      <c r="E229" s="1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272</v>
      </c>
      <c r="B230" s="9" t="s">
        <v>111</v>
      </c>
      <c r="C230" s="9" t="s">
        <v>76</v>
      </c>
      <c r="D230" s="45">
        <f>E227/E2</f>
        <v>1.1349464200395878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31.5">
      <c r="A231" s="25" t="s">
        <v>273</v>
      </c>
      <c r="B231" s="9" t="s">
        <v>109</v>
      </c>
      <c r="C231" s="9" t="s">
        <v>70</v>
      </c>
      <c r="D231" s="9" t="s">
        <v>1</v>
      </c>
      <c r="E231" s="11">
        <v>0</v>
      </c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274</v>
      </c>
      <c r="B232" s="9" t="s">
        <v>110</v>
      </c>
      <c r="C232" s="9" t="s">
        <v>70</v>
      </c>
      <c r="D232" s="9" t="s">
        <v>27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15.75">
      <c r="A233" s="25" t="s">
        <v>275</v>
      </c>
      <c r="B233" s="9" t="s">
        <v>67</v>
      </c>
      <c r="C233" s="9" t="s">
        <v>70</v>
      </c>
      <c r="D233" s="9" t="s">
        <v>12</v>
      </c>
      <c r="E233" s="1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276</v>
      </c>
      <c r="B234" s="9" t="s">
        <v>111</v>
      </c>
      <c r="C234" s="9" t="s">
        <v>76</v>
      </c>
      <c r="D234" s="45">
        <f>E231/E2</f>
        <v>0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31.5">
      <c r="A235" s="25" t="s">
        <v>277</v>
      </c>
      <c r="B235" s="9" t="s">
        <v>109</v>
      </c>
      <c r="C235" s="9" t="s">
        <v>70</v>
      </c>
      <c r="D235" s="9" t="s">
        <v>0</v>
      </c>
      <c r="E235" s="11">
        <v>337.48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278</v>
      </c>
      <c r="B236" s="9" t="s">
        <v>110</v>
      </c>
      <c r="C236" s="9" t="s">
        <v>70</v>
      </c>
      <c r="D236" s="9" t="s">
        <v>27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15.75">
      <c r="A237" s="25" t="s">
        <v>279</v>
      </c>
      <c r="B237" s="9" t="s">
        <v>67</v>
      </c>
      <c r="C237" s="9" t="s">
        <v>70</v>
      </c>
      <c r="D237" s="9" t="s">
        <v>12</v>
      </c>
      <c r="E237" s="1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280</v>
      </c>
      <c r="B238" s="9" t="s">
        <v>111</v>
      </c>
      <c r="C238" s="9" t="s">
        <v>76</v>
      </c>
      <c r="D238" s="45">
        <f>E235/E2</f>
        <v>0.23034605146406392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31.5">
      <c r="A239" s="25" t="s">
        <v>282</v>
      </c>
      <c r="B239" s="9" t="s">
        <v>109</v>
      </c>
      <c r="C239" s="9" t="s">
        <v>70</v>
      </c>
      <c r="D239" s="9" t="s">
        <v>54</v>
      </c>
      <c r="E239" s="11">
        <v>790.09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284</v>
      </c>
      <c r="B240" s="9" t="s">
        <v>110</v>
      </c>
      <c r="C240" s="9" t="s">
        <v>70</v>
      </c>
      <c r="D240" s="9" t="s">
        <v>27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15.75">
      <c r="A241" s="25" t="s">
        <v>285</v>
      </c>
      <c r="B241" s="9" t="s">
        <v>67</v>
      </c>
      <c r="C241" s="9" t="s">
        <v>70</v>
      </c>
      <c r="D241" s="9" t="s">
        <v>12</v>
      </c>
      <c r="E241" s="1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286</v>
      </c>
      <c r="B242" s="9" t="s">
        <v>111</v>
      </c>
      <c r="C242" s="9" t="s">
        <v>76</v>
      </c>
      <c r="D242" s="45">
        <f>E239/E2</f>
        <v>0.5392737697085523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31.5">
      <c r="A243" s="25" t="s">
        <v>289</v>
      </c>
      <c r="B243" s="9" t="s">
        <v>109</v>
      </c>
      <c r="C243" s="9" t="s">
        <v>70</v>
      </c>
      <c r="D243" s="9" t="s">
        <v>55</v>
      </c>
      <c r="E243" s="11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290</v>
      </c>
      <c r="B244" s="9" t="s">
        <v>110</v>
      </c>
      <c r="C244" s="9" t="s">
        <v>70</v>
      </c>
      <c r="D244" s="9" t="s">
        <v>27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15.75">
      <c r="A245" s="25" t="s">
        <v>291</v>
      </c>
      <c r="B245" s="9" t="s">
        <v>67</v>
      </c>
      <c r="C245" s="9" t="s">
        <v>70</v>
      </c>
      <c r="D245" s="9" t="s">
        <v>12</v>
      </c>
      <c r="E245" s="1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 t="s">
        <v>292</v>
      </c>
      <c r="B246" s="9" t="s">
        <v>111</v>
      </c>
      <c r="C246" s="9" t="s">
        <v>76</v>
      </c>
      <c r="D246" s="45">
        <f>E243/E2</f>
        <v>0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31.5">
      <c r="A247" s="25" t="s">
        <v>370</v>
      </c>
      <c r="B247" s="9" t="s">
        <v>109</v>
      </c>
      <c r="C247" s="9" t="s">
        <v>70</v>
      </c>
      <c r="D247" s="9" t="s">
        <v>56</v>
      </c>
      <c r="E247" s="11">
        <v>0</v>
      </c>
      <c r="F247" s="33" t="s">
        <v>333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 t="s">
        <v>371</v>
      </c>
      <c r="B248" s="9" t="s">
        <v>110</v>
      </c>
      <c r="C248" s="9" t="s">
        <v>70</v>
      </c>
      <c r="D248" s="9" t="s">
        <v>27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15.75">
      <c r="A249" s="25" t="s">
        <v>372</v>
      </c>
      <c r="B249" s="9" t="s">
        <v>67</v>
      </c>
      <c r="C249" s="9" t="s">
        <v>70</v>
      </c>
      <c r="D249" s="9" t="s">
        <v>325</v>
      </c>
      <c r="E249" s="1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373</v>
      </c>
      <c r="B250" s="9" t="s">
        <v>111</v>
      </c>
      <c r="C250" s="9" t="s">
        <v>76</v>
      </c>
      <c r="D250" s="45">
        <f>E247/E2</f>
        <v>0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/>
      <c r="B251" s="22" t="s">
        <v>281</v>
      </c>
      <c r="C251" s="9" t="s">
        <v>76</v>
      </c>
      <c r="D251" s="32">
        <f>SUM(D90,D28,D34,D60,D66,D72,D78,D84,D100,D110,D168,D210)</f>
        <v>201571.417972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4" ht="15.75">
      <c r="A252" s="36" t="s">
        <v>293</v>
      </c>
      <c r="B252" s="36"/>
      <c r="C252" s="36"/>
      <c r="D252" s="36"/>
    </row>
    <row r="253" spans="1:4" ht="15.75">
      <c r="A253" s="7" t="s">
        <v>294</v>
      </c>
      <c r="B253" s="8" t="s">
        <v>295</v>
      </c>
      <c r="C253" s="8" t="s">
        <v>296</v>
      </c>
      <c r="D253" s="48">
        <f>'[1]2018 Управл'!$AA$82</f>
        <v>3</v>
      </c>
    </row>
    <row r="254" spans="1:4" ht="15.75">
      <c r="A254" s="7" t="s">
        <v>297</v>
      </c>
      <c r="B254" s="8" t="s">
        <v>298</v>
      </c>
      <c r="C254" s="8" t="s">
        <v>296</v>
      </c>
      <c r="D254" s="48">
        <f>'[1]2018 Управл'!$AB$82</f>
        <v>3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0">
        <f>'[1]2018 Управл'!$AD$82</f>
        <v>-12215.69</v>
      </c>
    </row>
    <row r="257" spans="1:4" ht="15.75">
      <c r="A257" s="36" t="s">
        <v>303</v>
      </c>
      <c r="B257" s="36"/>
      <c r="C257" s="36"/>
      <c r="D257" s="36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6" t="s">
        <v>311</v>
      </c>
      <c r="B264" s="36"/>
      <c r="C264" s="36"/>
      <c r="D264" s="36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6" t="s">
        <v>317</v>
      </c>
      <c r="B269" s="36"/>
      <c r="C269" s="36"/>
      <c r="D269" s="36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2019-03-29T08:15:43Z</dcterms:modified>
  <cp:category/>
  <cp:version/>
  <cp:contentType/>
  <cp:contentStatus/>
</cp:coreProperties>
</file>