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<sst xmlns="http://schemas.openxmlformats.org/spreadsheetml/2006/main" count="976" uniqueCount="385">
  <si>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</si>
  <si>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</si>
  <si>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</si>
  <si>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</si>
  <si>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</si>
  <si>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</si>
  <si>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</si>
  <si>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</si>
  <si>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</si>
  <si>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</si>
  <si>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</si>
  <si>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</si>
  <si>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</si>
  <si>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</si>
  <si>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</si>
  <si>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</si>
  <si>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</si>
  <si>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</si>
  <si>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</si>
  <si>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</si>
  <si>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</si>
  <si>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</si>
  <si>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</si>
  <si>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</si>
  <si>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</si>
  <si>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</si>
  <si>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</si>
  <si>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</si>
  <si>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</si>
  <si>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</si>
  <si>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</si>
  <si>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</si>
  <si>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</si>
  <si>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</si>
  <si>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</si>
  <si>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</si>
  <si>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</si>
  <si>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</si>
  <si>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</si>
  <si>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</si>
  <si>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</si>
  <si>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</si>
  <si>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</si>
  <si>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</si>
  <si>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</si>
  <si>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</si>
  <si>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</si>
  <si>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</si>
  <si>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</si>
  <si>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</si>
  <si>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</si>
  <si>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</si>
  <si>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</si>
  <si>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</si>
  <si>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</si>
  <si>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</si>
  <si>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</si>
  <si>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</si>
  <si>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</si>
  <si>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</si>
  <si>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</si>
  <si>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</si>
  <si>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</si>
  <si>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</si>
  <si>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</si>
  <si>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</si>
  <si>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</si>
  <si>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</si>
  <si>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</si>
  <si>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</si>
  <si>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</si>
  <si>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</si>
  <si>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</si>
  <si>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</si>
  <si>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</si>
  <si>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</si>
  <si>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</si>
  <si>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</si>
  <si>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</si>
  <si>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</si>
  <si>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</si>
  <si>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</si>
  <si>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</si>
  <si>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</si>
  <si>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</si>
  <si>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</si>
  <si>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</si>
  <si>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</si>
  <si>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</si>
  <si>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</si>
  <si>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</si>
  <si>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</si>
  <si>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</si>
  <si>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</si>
  <si>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</si>
  <si>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</si>
  <si>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</si>
  <si>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</si>
  <si>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</si>
  <si>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</si>
  <si>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</si>
  <si>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</si>
  <si>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</si>
  <si>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</si>
  <si>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</si>
  <si>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</si>
  <si>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</si>
  <si>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</si>
  <si>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</si>
  <si>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</si>
  <si>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</si>
  <si>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</si>
  <si>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</si>
  <si>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</si>
  <si>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</si>
  <si>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</si>
  <si>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</si>
  <si>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</si>
  <si>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</si>
  <si>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</si>
  <si>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</si>
  <si>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</si>
  <si>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</si>
  <si>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</si>
  <si>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</si>
  <si>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</si>
  <si>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</si>
  <si>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</si>
  <si>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</si>
  <si>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</si>
  <si>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</si>
  <si>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</si>
  <si>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</si>
  <si>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</si>
  <si>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</si>
  <si>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</si>
  <si>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</si>
  <si>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</si>
  <si>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</si>
  <si>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</si>
  <si>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</si>
  <si>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</si>
  <si>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</si>
  <si>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</si>
  <si>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</si>
  <si>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</si>
  <si>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</si>
  <si>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</si>
  <si>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</si>
  <si>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</si>
  <si>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</si>
  <si>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</si>
  <si>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</si>
  <si>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</si>
  <si>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</si>
  <si>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</si>
  <si>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</si>
  <si>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</si>
  <si>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</si>
  <si>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</si>
  <si>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</si>
  <si>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</si>
  <si>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</si>
  <si>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</si>
  <si>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</si>
  <si>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</si>
  <si>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</si>
  <si>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</si>
  <si>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</si>
  <si>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</si>
  <si>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</si>
  <si>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</si>
  <si>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</si>
  <si>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</si>
  <si>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</si>
  <si>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</si>
  <si>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</si>
  <si>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</si>
  <si>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</si>
  <si>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</si>
  <si>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</si>
  <si>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</si>
  <si>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</si>
  <si>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</si>
  <si>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</si>
  <si>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</si>
  <si>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</si>
  <si>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</si>
  <si>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</si>
  <si>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</si>
  <si>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</si>
  <si>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</si>
  <si>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</si>
  <si>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</si>
  <si>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</si>
  <si>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</si>
  <si>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</si>
  <si>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</si>
  <si>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</si>
  <si>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</si>
  <si>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</si>
  <si>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</si>
  <si>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</si>
  <si>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</si>
  <si>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</si>
  <si>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</si>
  <si>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</si>
  <si>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</si>
  <si>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</si>
  <si>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</si>
  <si>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</si>
  <si>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</si>
  <si>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</si>
  <si>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</si>
  <si>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</si>
  <si>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</si>
  <si>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</si>
  <si>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</si>
  <si>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</si>
  <si>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</si>
  <si>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</si>
  <si>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</si>
  <si>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</si>
  <si>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</si>
  <si>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</si>
  <si>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</si>
  <si>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</si>
  <si>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</si>
  <si>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</si>
  <si>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</si>
  <si>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</si>
  <si>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</si>
  <si>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</si>
  <si>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</si>
  <si>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</si>
  <si>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</si>
  <si>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</si>
  <si>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</si>
  <si>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</si>
  <si>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</si>
  <si>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</si>
  <si>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</si>
  <si>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</si>
  <si>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</si>
  <si>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</si>
  <si>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</si>
  <si>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</si>
  <si>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</si>
  <si>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</si>
  <si>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</si>
  <si>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</si>
  <si>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</si>
  <si>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</si>
  <si>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</si>
  <si>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</si>
  <si>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</si>
  <si>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</si>
  <si>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</si>
  <si>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</si>
  <si>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</si>
  <si>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</si>
  <si>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</si>
  <si>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</si>
  <si>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</si>
  <si>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</si>
  <si>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</si>
  <si>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</si>
  <si>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</si>
  <si>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</si>
  <si>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</si>
  <si>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</si>
  <si>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</si>
  <si>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</si>
  <si>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</si>
  <si>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</si>
  <si>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</si>
  <si>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</si>
  <si>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</si>
  <si>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</si>
  <si>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</si>
  <si>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</si>
  <si>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</si>
  <si>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</si>
  <si>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</si>
  <si>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</si>
  <si>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</si>
  <si>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</si>
  <si>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</si>
  <si>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</si>
  <si>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</si>
  <si>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</si>
  <si>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</si>
  <si>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</si>
  <si>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</si>
  <si>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</si>
  <si>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</si>
  <si>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</si>
  <si>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</si>
  <si>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</si>
  <si>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</si>
  <si>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</si>
  <si>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</si>
  <si>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</si>
  <si>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</si>
  <si>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</si>
  <si>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</si>
  <si>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</si>
  <si>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</si>
  <si>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</si>
  <si>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</si>
  <si>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</si>
  <si>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</si>
  <si>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</si>
  <si>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</si>
  <si>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</si>
  <si>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</si>
  <si>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</si>
  <si>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</si>
  <si>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</si>
  <si>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</si>
  <si>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</si>
  <si>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</si>
  <si>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</si>
  <si>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</si>
  <si>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</si>
  <si>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</si>
  <si>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</si>
  <si>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</si>
  <si>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</si>
  <si>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</si>
  <si>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</si>
  <si>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</si>
  <si>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</si>
  <si>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</si>
  <si>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</si>
  <si>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</si>
  <si>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</si>
  <si>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</si>
  <si>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</si>
  <si>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</si>
  <si>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</si>
  <si>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</si>
  <si>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</si>
  <si>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</si>
  <si>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</si>
  <si>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</si>
  <si>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</si>
  <si>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</si>
  <si>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</si>
  <si>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</si>
  <si>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</si>
  <si>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</si>
  <si>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</si>
  <si>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</si>
  <si>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</si>
  <si>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</si>
  <si>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</si>
  <si>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</si>
  <si>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</si>
  <si>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</si>
  <si>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</si>
  <si>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</si>
  <si>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</si>
  <si>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</si>
  <si>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</si>
  <si>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</si>
  <si>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</si>
  <si>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</si>
  <si>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</si>
  <si>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</si>
  <si>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</si>
  <si>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</si>
  <si>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</si>
  <si>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</si>
  <si>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</si>
  <si>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</si>
  <si>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</si>
  <si>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</si>
  <si>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</si>
  <si>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</si>
  <si>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</si>
  <si>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</si>
  <si>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</si>
  <si>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управления за 2018 год по дому №  17А  ул. Студеновская в 2017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</si>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</sst>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17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0">
          <cell r="I80">
            <v>19.18</v>
          </cell>
          <cell r="M80">
            <v>94291.32</v>
          </cell>
          <cell r="P80">
            <v>25471.368000000002</v>
          </cell>
          <cell r="U80">
            <v>28900.206</v>
          </cell>
          <cell r="V80">
            <v>14512.64</v>
          </cell>
          <cell r="Z80">
            <v>30859.542</v>
          </cell>
          <cell r="AA80">
            <v>2</v>
          </cell>
          <cell r="AB80">
            <v>2</v>
          </cell>
          <cell r="AD80">
            <v>-7270.56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644.63</v>
          </cell>
        </row>
        <row r="24">
          <cell r="D24">
            <v>-47288.38031400001</v>
          </cell>
        </row>
        <row r="25">
          <cell r="D25">
            <v>75246.53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I38">
            <v>0.13003</v>
          </cell>
        </row>
        <row r="39">
          <cell r="AI39">
            <v>0.092566</v>
          </cell>
        </row>
        <row r="123">
          <cell r="AI123">
            <v>153474.42966840003</v>
          </cell>
        </row>
        <row r="124">
          <cell r="AI124">
            <v>213399.284382</v>
          </cell>
        </row>
        <row r="125">
          <cell r="AI125">
            <v>40016.17224000001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I4">
            <v>2721.3</v>
          </cell>
        </row>
        <row r="38">
          <cell r="AI38">
            <v>0.13003</v>
          </cell>
        </row>
        <row r="42">
          <cell r="AI42">
            <v>0.072172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Y12" sqref="Y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9.140625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383</v>
      </c>
      <c r="B2" s="38"/>
      <c r="C2" s="38"/>
      <c r="D2" s="38"/>
      <c r="E2" s="1">
        <v>2721.3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7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27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27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644.63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-47288.38031400001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75246.53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406889.88629040006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'[3]гук(2016)'!$AI$124</f>
        <v>213399.284382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'[3]гук(2016)'!$AI$123</f>
        <v>153474.42966840003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'[3]гук(2016)'!$AI$125</f>
        <v>40016.17224000001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305328.00629040005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305328.00629040005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258684.25597640005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Управл'!$I$80</f>
        <v>19.18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-179339.0516547999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'[1]2018 Управл'!$M$80</f>
        <v>94291.32</v>
      </c>
      <c r="E25" s="1">
        <f>D12-(D16+D10)+D260-D24+D11</f>
        <v>396165.2819687999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28900.206</v>
      </c>
      <c r="E28" s="16">
        <f>'[1]2018 Управл'!$U$80</f>
        <v>28900.206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10.62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34794.84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1616.45</f>
        <v>1616.45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0.593999191562856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842.51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0.3095983537279976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10046.63</f>
        <v>10046.63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3.6918494837026414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22289.25</f>
        <v>22289.25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8.19066255098666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25471.368000000002</v>
      </c>
      <c r="E60" s="12">
        <f>'[1]2018 Управл'!$P$80</f>
        <v>25471.368000000002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9.36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379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379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40016.17</v>
      </c>
      <c r="E72" s="12">
        <v>40016.17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14.704799176863997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9903.81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9903.81</f>
        <v>9903.81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3.6393672141990954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2393.02+953.67</f>
        <v>3346.69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3346.69</v>
      </c>
      <c r="E84" s="12"/>
      <c r="F84" s="34">
        <v>60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55.77816666666667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45372.182</v>
      </c>
      <c r="E90" s="12"/>
      <c r="F90" s="24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Управл'!$V$80</f>
        <v>14512.64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5.3329805607614</v>
      </c>
      <c r="E94" s="12"/>
      <c r="F94" s="24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Управл'!$Z$80</f>
        <v>30859.542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11.34</v>
      </c>
      <c r="E98" s="12"/>
      <c r="F98" s="24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1274.98</v>
      </c>
      <c r="E100" s="12"/>
      <c r="F100" s="9">
        <v>583.3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960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1.6458083319046803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314.98</v>
      </c>
      <c r="F105" s="9">
        <f>F100</f>
        <v>583.3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0.5399965712326419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E111+E115+E123+E127+E131+E135+E139+E143+E147+E151+E155+E159+E163+E164+E119</f>
        <v>73778.04800000001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1408.51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0.5175871825965531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5841.27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2.146499834637857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5" t="s">
        <v>384</v>
      </c>
      <c r="E119" s="12">
        <v>986.5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5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5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5">
        <f>E119/E2</f>
        <v>0.3625105648035865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1915.22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0.7037886304339838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23724.28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8.717995075882849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16304.65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5.9914930364164185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9268.748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3.4060000734942855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2238.54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0.8225994928894278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490.92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0.18039907397199867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929.05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0.341399331201999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10670.36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3.921052438172932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0">
        <v>0</v>
      </c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29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121821.0436312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'[3]гук(2016)'!$AI$39*12*E2</f>
        <v>3022.7982696000004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378</v>
      </c>
      <c r="E173" s="12">
        <f>('[4]гук(2016)'!$AI$38+'[4]гук(2016)'!$AI$42)*12*'[4]гук(2016)'!$AI$4</f>
        <v>6603.0276312000005</v>
      </c>
      <c r="F173" s="34">
        <v>2</v>
      </c>
      <c r="G173" s="34">
        <f>'[3]гук(2016)'!$AI$38*12*E2</f>
        <v>4246.207668000001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4">
        <f>E173/F173</f>
        <v>3301.5138156000003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5085.57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1.8688016756697166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17640.07+45768.94</f>
        <v>63409.01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23.300999522287142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1399.92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0.5144306030206152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/>
      <c r="B193" s="9" t="s">
        <v>109</v>
      </c>
      <c r="C193" s="9" t="s">
        <v>70</v>
      </c>
      <c r="D193" s="9" t="s">
        <v>377</v>
      </c>
      <c r="E193" s="12">
        <v>6795.06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/>
      <c r="B196" s="9" t="s">
        <v>111</v>
      </c>
      <c r="C196" s="9" t="s">
        <v>76</v>
      </c>
      <c r="D196" s="44">
        <f>E193/E2</f>
        <v>2.4969904089957007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3125.92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4">
        <f>E197/E2</f>
        <v>1.1486862896409804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6287.31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4">
        <f>E201/E2</f>
        <v>2.3104067908720096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v>26966.8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4">
        <f>E205/E2</f>
        <v>9.909528534156468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31.5">
      <c r="A209" s="26"/>
      <c r="B209" s="9" t="s">
        <v>109</v>
      </c>
      <c r="C209" s="9" t="s">
        <v>70</v>
      </c>
      <c r="D209" s="44" t="s">
        <v>375</v>
      </c>
      <c r="E209" s="12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5.75">
      <c r="A210" s="26"/>
      <c r="B210" s="9" t="s">
        <v>110</v>
      </c>
      <c r="C210" s="9" t="s">
        <v>70</v>
      </c>
      <c r="D210" s="44" t="s">
        <v>27</v>
      </c>
      <c r="E210" s="12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15.75">
      <c r="A211" s="26"/>
      <c r="B211" s="9" t="s">
        <v>67</v>
      </c>
      <c r="C211" s="9" t="s">
        <v>70</v>
      </c>
      <c r="D211" s="44" t="s">
        <v>12</v>
      </c>
      <c r="E211" s="12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/>
      <c r="B212" s="9" t="s">
        <v>111</v>
      </c>
      <c r="C212" s="9" t="s">
        <v>76</v>
      </c>
      <c r="D212" s="44">
        <f>E209/E2</f>
        <v>0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47.25">
      <c r="A213" s="35" t="s">
        <v>287</v>
      </c>
      <c r="B213" s="23" t="s">
        <v>107</v>
      </c>
      <c r="C213" s="23" t="s">
        <v>70</v>
      </c>
      <c r="D213" s="23" t="s">
        <v>50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53343.97</v>
      </c>
      <c r="E214" s="12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4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9"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0</v>
      </c>
      <c r="F231" s="34" t="s">
        <v>376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4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51437.79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4">
        <f>E235/E2</f>
        <v>18.901918200859882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4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4">
        <f>E243/E2</f>
        <v>0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1906.18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4">
        <f>E247/E2</f>
        <v>0.7004666887149524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4">
        <f>E251/E2</f>
        <v>0</v>
      </c>
      <c r="E254" s="12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3" customFormat="1" ht="15.75">
      <c r="A255" s="26"/>
      <c r="B255" s="23" t="s">
        <v>281</v>
      </c>
      <c r="C255" s="9" t="s">
        <v>76</v>
      </c>
      <c r="D255" s="33">
        <f>SUM(D90,D28,D34,D60,D66,D72,D78,D84,D100,D110,D168,D214)</f>
        <v>438023.30763119995</v>
      </c>
      <c r="E255" s="12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6">
        <f>'[1]2018 Управл'!$AA$80</f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46">
        <f>'[1]2018 Управл'!$AB$80</f>
        <v>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7">
        <f>'[1]2018 Управл'!$AD$80</f>
        <v>-7270.56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2019-03-29T08:15:01Z</dcterms:modified>
  <cp:category/>
  <cp:version/>
  <cp:contentType/>
  <cp:contentStatus/>
</cp:coreProperties>
</file>