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<sst xmlns="http://schemas.openxmlformats.org/spreadsheetml/2006/main" count="966" uniqueCount="385">
  <si>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</si>
  <si>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</si>
  <si>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</si>
  <si>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</si>
  <si>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</si>
  <si>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</si>
  <si>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</si>
  <si>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</si>
  <si>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</si>
  <si>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</si>
  <si>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</si>
  <si>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</si>
  <si>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</si>
  <si>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</si>
  <si>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</si>
  <si>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</si>
  <si>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</si>
  <si>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</si>
  <si>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</si>
  <si>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</si>
  <si>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</si>
  <si>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</si>
  <si>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</si>
  <si>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</si>
  <si>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</si>
  <si>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</si>
  <si>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</si>
  <si>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</si>
  <si>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</si>
  <si>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</si>
  <si>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</si>
  <si>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</si>
  <si>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</si>
  <si>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</si>
  <si>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</si>
  <si>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</si>
  <si>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</si>
  <si>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</si>
  <si>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</si>
  <si>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</si>
  <si>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</si>
  <si>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</si>
  <si>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</si>
  <si>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</si>
  <si>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</si>
  <si>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</si>
  <si>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</si>
  <si>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</si>
  <si>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</si>
  <si>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</si>
  <si>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</si>
  <si>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</si>
  <si>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</si>
  <si>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</si>
  <si>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</si>
  <si>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</si>
  <si>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</si>
  <si>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</si>
  <si>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</si>
  <si>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</si>
  <si>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</si>
  <si>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</si>
  <si>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</si>
  <si>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</si>
  <si>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</si>
  <si>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</si>
  <si>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</si>
  <si>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</si>
  <si>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</si>
  <si>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</si>
  <si>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</si>
  <si>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</si>
  <si>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</si>
  <si>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</si>
  <si>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</si>
  <si>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</si>
  <si>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</si>
  <si>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</si>
  <si>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</si>
  <si>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</si>
  <si>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</si>
  <si>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</si>
  <si>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</si>
  <si>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</si>
  <si>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</si>
  <si>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</si>
  <si>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</si>
  <si>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</si>
  <si>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</si>
  <si>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</si>
  <si>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</si>
  <si>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</si>
  <si>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</si>
  <si>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</si>
  <si>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</si>
  <si>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</si>
  <si>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</si>
  <si>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</si>
  <si>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</si>
  <si>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</si>
  <si>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</si>
  <si>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</si>
  <si>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</si>
  <si>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</si>
  <si>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</si>
  <si>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</si>
  <si>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</si>
  <si>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</si>
  <si>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</si>
  <si>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</si>
  <si>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</si>
  <si>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</si>
  <si>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</si>
  <si>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</si>
  <si>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</si>
  <si>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</si>
  <si>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</si>
  <si>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</si>
  <si>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</si>
  <si>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</si>
  <si>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</si>
  <si>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</si>
  <si>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</si>
  <si>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</si>
  <si>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</si>
  <si>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</si>
  <si>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</si>
  <si>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</si>
  <si>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</si>
  <si>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</si>
  <si>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</si>
  <si>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</si>
  <si>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</si>
  <si>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</si>
  <si>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</si>
  <si>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</si>
  <si>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</si>
  <si>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</si>
  <si>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</si>
  <si>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</si>
  <si>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</si>
  <si>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</si>
  <si>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</si>
  <si>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</si>
  <si>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</si>
  <si>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</si>
  <si>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</si>
  <si>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</si>
  <si>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</si>
  <si>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</si>
  <si>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</si>
  <si>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</si>
  <si>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</si>
  <si>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</si>
  <si>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</si>
  <si>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</si>
  <si>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</si>
  <si>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</si>
  <si>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</si>
  <si>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</si>
  <si>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</si>
  <si>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</si>
  <si>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</si>
  <si>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</si>
  <si>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</si>
  <si>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</si>
  <si>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</si>
  <si>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</si>
  <si>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</si>
  <si>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</si>
  <si>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</si>
  <si>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</si>
  <si>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</si>
  <si>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</si>
  <si>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</si>
  <si>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</si>
  <si>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</si>
  <si>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</si>
  <si>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</si>
  <si>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</si>
  <si>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</si>
  <si>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</si>
  <si>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</si>
  <si>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</si>
  <si>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</si>
  <si>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</si>
  <si>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</si>
  <si>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</si>
  <si>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</si>
  <si>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</si>
  <si>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</si>
  <si>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</si>
  <si>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</si>
  <si>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</si>
  <si>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</si>
  <si>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</si>
  <si>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</si>
  <si>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</si>
  <si>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</si>
  <si>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</si>
  <si>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</si>
  <si>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</si>
  <si>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</si>
  <si>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</si>
  <si>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</si>
  <si>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</si>
  <si>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</si>
  <si>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</si>
  <si>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</si>
  <si>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</si>
  <si>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</si>
  <si>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</si>
  <si>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</si>
  <si>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</si>
  <si>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</si>
  <si>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</si>
  <si>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</si>
  <si>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</si>
  <si>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</si>
  <si>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</si>
  <si>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</si>
  <si>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</si>
  <si>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</si>
  <si>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</si>
  <si>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</si>
  <si>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</si>
  <si>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</si>
  <si>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</si>
  <si>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</si>
  <si>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</si>
  <si>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</si>
  <si>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</si>
  <si>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</si>
  <si>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</si>
  <si>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</si>
  <si>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</si>
  <si>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</si>
  <si>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</si>
  <si>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</si>
  <si>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</si>
  <si>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</si>
  <si>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</si>
  <si>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</si>
  <si>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</si>
  <si>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</si>
  <si>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</si>
  <si>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</si>
  <si>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</si>
  <si>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</si>
  <si>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</si>
  <si>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</si>
  <si>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</si>
  <si>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</si>
  <si>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</si>
  <si>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</si>
  <si>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</si>
  <si>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</si>
  <si>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</si>
  <si>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</si>
  <si>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</si>
  <si>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</si>
  <si>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</si>
  <si>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</si>
  <si>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</si>
  <si>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</si>
  <si>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</si>
  <si>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</si>
  <si>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</si>
  <si>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</si>
  <si>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</si>
  <si>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</si>
  <si>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</si>
  <si>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</si>
  <si>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</si>
  <si>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</si>
  <si>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</si>
  <si>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</si>
  <si>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</si>
  <si>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</si>
  <si>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</si>
  <si>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</si>
  <si>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</si>
  <si>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</si>
  <si>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</si>
  <si>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</si>
  <si>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</si>
  <si>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</si>
  <si>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</si>
  <si>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</si>
  <si>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</si>
  <si>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</si>
  <si>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</si>
  <si>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</si>
  <si>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</si>
  <si>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</si>
  <si>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</si>
  <si>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</si>
  <si>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</si>
  <si>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</si>
  <si>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</si>
  <si>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</si>
  <si>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</si>
  <si>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</si>
  <si>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</si>
  <si>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</si>
  <si>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</si>
  <si>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</si>
  <si>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</si>
  <si>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</si>
  <si>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</si>
  <si>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</si>
  <si>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</si>
  <si>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</si>
  <si>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</si>
  <si>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</si>
  <si>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</si>
  <si>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</si>
  <si>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</si>
  <si>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</si>
  <si>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</si>
  <si>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</si>
  <si>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</si>
  <si>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</si>
  <si>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</si>
  <si>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</si>
  <si>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</si>
  <si>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</si>
  <si>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</si>
  <si>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</si>
  <si>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</si>
  <si>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</si>
  <si>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</si>
  <si>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</si>
  <si>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</si>
  <si>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</si>
  <si>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</si>
  <si>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</si>
  <si>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</si>
  <si>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</si>
  <si>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</si>
  <si>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</si>
  <si>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</si>
  <si>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</si>
  <si>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</si>
  <si>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</si>
  <si>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</si>
  <si>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</si>
  <si>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</si>
  <si>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</si>
  <si>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</si>
  <si>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</si>
  <si>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</si>
  <si>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</si>
  <si>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</si>
  <si>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</si>
  <si>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</si>
  <si>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</si>
  <si>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</si>
  <si>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</si>
  <si>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</si>
  <si>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</si>
  <si>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</si>
  <si>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</si>
  <si>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</si>
  <si>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</si>
  <si>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</si>
  <si>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</si>
  <si>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</si>
  <si>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</si>
  <si>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</si>
  <si>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</si>
  <si>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</si>
  <si>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</si>
  <si>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</si>
  <si>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</si>
  <si>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</si>
  <si>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</si>
  <si>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</si>
  <si>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</si>
  <si>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монтаж козырек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</si>
  <si>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</si>
  <si>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</si>
  <si>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</si>
  <si>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15  ул. Студеновская                       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</si>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</sst>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1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8">
          <cell r="I78">
            <v>0</v>
          </cell>
          <cell r="M78">
            <v>154688.69</v>
          </cell>
          <cell r="P78">
            <v>24364.08</v>
          </cell>
          <cell r="U78">
            <v>27643.86</v>
          </cell>
          <cell r="V78">
            <v>15664.03</v>
          </cell>
          <cell r="Z78">
            <v>29518.02</v>
          </cell>
          <cell r="AA78">
            <v>1</v>
          </cell>
          <cell r="AB78">
            <v>1</v>
          </cell>
          <cell r="AD78">
            <v>-7647.19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-11733.435999999987</v>
          </cell>
        </row>
        <row r="25">
          <cell r="D25">
            <v>115442.25380320006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E38">
            <v>0.120472</v>
          </cell>
        </row>
        <row r="39">
          <cell r="AE39">
            <v>0.085762</v>
          </cell>
        </row>
        <row r="123">
          <cell r="AG123">
            <v>166997.16122880002</v>
          </cell>
        </row>
        <row r="124">
          <cell r="AG124">
            <v>222924.54820800005</v>
          </cell>
        </row>
        <row r="125">
          <cell r="AG125">
            <v>43190.93856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G4">
            <v>2937.2</v>
          </cell>
        </row>
        <row r="38">
          <cell r="AE38">
            <v>0.120472</v>
          </cell>
        </row>
        <row r="42">
          <cell r="AE42">
            <v>0.112511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V10" sqref="V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383</v>
      </c>
      <c r="B2" s="38"/>
      <c r="C2" s="38"/>
      <c r="D2" s="38"/>
      <c r="E2" s="1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7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27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27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-11733.435999999987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115442.25380320006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433112.6479968001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'[3]гук(2016)'!$AG$124</f>
        <v>222924.54820800005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'[3]гук(2016)'!$AG$123</f>
        <v>166997.16122880002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'[3]гук(2016)'!$AG$125</f>
        <v>43190.93856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270776.7679968001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270776.7679968001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259043.3319968001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Управл'!$I$78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-91832.9160143999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'[1]2018 Управл'!$M$78</f>
        <v>154688.69</v>
      </c>
      <c r="E25" s="1">
        <f>D12-(D16+D10)+D256-D24+D11</f>
        <v>373697.2958176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27643.86</v>
      </c>
      <c r="E28" s="16">
        <f>'[1]2018 Управл'!$U$78</f>
        <v>27643.86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9.411636933133597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37195.21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1744.7</f>
        <v>1744.7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0.5940010894729675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909.36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0.30960098052567075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10635.23</f>
        <v>10635.23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3.6208736211357757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23905.92</f>
        <v>23905.92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8.139016750646874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24364.08</v>
      </c>
      <c r="E60" s="12">
        <f>'[1]2018 Управл'!$P$78</f>
        <v>24364.08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8.295002042761816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378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378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43190.94</v>
      </c>
      <c r="E72" s="12">
        <v>43190.94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14.704800490262837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11822.33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11822.33</f>
        <v>11822.33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4.025034046030233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19882.77+3147.12</f>
        <v>23029.89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23029.89</v>
      </c>
      <c r="E84" s="12"/>
      <c r="F84" s="34">
        <v>66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348.9377272727273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9">
        <f>E91+E95</f>
        <v>45182.05</v>
      </c>
      <c r="E90" s="12"/>
      <c r="F90" s="24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Управл'!$V$78</f>
        <v>15664.03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5.332980389486586</v>
      </c>
      <c r="E94" s="12"/>
      <c r="F94" s="24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Управл'!$Z$78</f>
        <v>29518.02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10.049714013346044</v>
      </c>
      <c r="E98" s="12"/>
      <c r="F98" s="24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231.55</v>
      </c>
      <c r="E100" s="12"/>
      <c r="F100" s="9">
        <v>428.8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231.55</v>
      </c>
      <c r="F105" s="9">
        <f>F100</f>
        <v>428.8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0.5399953358208955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E111+E115+E123+E127+E131+E135+E139+E143+E147+E151+E155+E159+E163+E164+E119</f>
        <v>64226.55000000001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1515.94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0.516117390712243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6304.7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2.1465000680920605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5" t="s">
        <v>384</v>
      </c>
      <c r="E119" s="12">
        <v>1064.76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5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5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5">
        <f>E119/E2</f>
        <v>0.36250851150755825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2067.17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0.703789323164919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25375.6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8.63938444777339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18947.56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6.450892005992102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5002.05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1.7029994552635164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2416.14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0.8225997548685823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529.87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0.18039970039493397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1002.76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0.34139997276317585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29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</f>
        <v>47686.278011200004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'[3]гук(2016)'!$AE$39*12*E2</f>
        <v>3022.8017568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377</v>
      </c>
      <c r="E173" s="12">
        <f>('[4]гук(2016)'!$AE$38+'[4]гук(2016)'!$AE$42)*12*'[4]гук(2016)'!$AG$4</f>
        <v>8211.8120112</v>
      </c>
      <c r="F173" s="34">
        <v>1</v>
      </c>
      <c r="G173" s="34">
        <f>'[3]гук(2016)'!$AE$38*12*E2</f>
        <v>4246.204300799999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8211.8120112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3721.8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1.2671251532071361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2520.01+6041.31</f>
        <v>8561.32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2.914789595533161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2171.88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0.7394389214217623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44">
        <f>E193/E2</f>
        <v>0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5144.11</v>
      </c>
      <c r="F197" s="34" t="s">
        <v>332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44">
        <f>E197/E2</f>
        <v>1.7513652458123383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v>17726.93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44">
        <f>E201/E2</f>
        <v>6.035315947160561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/>
      <c r="B205" s="9" t="s">
        <v>109</v>
      </c>
      <c r="C205" s="9" t="s">
        <v>70</v>
      </c>
      <c r="D205" s="44" t="s">
        <v>375</v>
      </c>
      <c r="E205" s="12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/>
      <c r="B206" s="9" t="s">
        <v>110</v>
      </c>
      <c r="C206" s="9" t="s">
        <v>70</v>
      </c>
      <c r="D206" s="44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/>
      <c r="B207" s="9" t="s">
        <v>67</v>
      </c>
      <c r="C207" s="9" t="s">
        <v>70</v>
      </c>
      <c r="D207" s="44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/>
      <c r="B208" s="9" t="s">
        <v>111</v>
      </c>
      <c r="C208" s="9" t="s">
        <v>76</v>
      </c>
      <c r="D208" s="44">
        <f>E205/E2</f>
        <v>0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47.25">
      <c r="A209" s="35" t="s">
        <v>287</v>
      </c>
      <c r="B209" s="23" t="s">
        <v>107</v>
      </c>
      <c r="C209" s="23" t="s">
        <v>70</v>
      </c>
      <c r="D209" s="23" t="s">
        <v>50</v>
      </c>
      <c r="E209" s="1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27">
        <f>E211+E215+E219+E223+E227+E231+E235+E239+E243+E247</f>
        <v>26303.510000000002</v>
      </c>
      <c r="E210" s="12"/>
      <c r="F210" s="3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44">
        <f>E215/E2</f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4" t="s">
        <v>379</v>
      </c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338</v>
      </c>
      <c r="E227" s="12">
        <v>23980</v>
      </c>
      <c r="F227" s="34" t="s">
        <v>376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44">
        <f>E227/E2</f>
        <v>8.164238049843389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44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139.52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44">
        <f>E235/E2</f>
        <v>0.04750102138090699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44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2183.99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44">
        <f>E243/E2</f>
        <v>0.7435618956829634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370</v>
      </c>
      <c r="B247" s="9" t="s">
        <v>109</v>
      </c>
      <c r="C247" s="9" t="s">
        <v>70</v>
      </c>
      <c r="D247" s="9" t="s">
        <v>56</v>
      </c>
      <c r="E247" s="12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371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372</v>
      </c>
      <c r="B249" s="9" t="s">
        <v>67</v>
      </c>
      <c r="C249" s="9" t="s">
        <v>70</v>
      </c>
      <c r="D249" s="9" t="s">
        <v>325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373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15.75">
      <c r="A251" s="26"/>
      <c r="B251" s="23" t="s">
        <v>281</v>
      </c>
      <c r="C251" s="9" t="s">
        <v>76</v>
      </c>
      <c r="D251" s="33">
        <f>SUM(D90,D28,D34,D60,D66,D72,D78,D84,D100,D110,D168,D210)</f>
        <v>350876.2480112</v>
      </c>
      <c r="E251" s="1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6">
        <f>'[1]2018 Управл'!$AA$78</f>
        <v>1</v>
      </c>
    </row>
    <row r="254" spans="1:4" ht="15.75">
      <c r="A254" s="7" t="s">
        <v>297</v>
      </c>
      <c r="B254" s="8" t="s">
        <v>298</v>
      </c>
      <c r="C254" s="8" t="s">
        <v>296</v>
      </c>
      <c r="D254" s="46">
        <f>'[1]2018 Управл'!$AB$78</f>
        <v>1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7">
        <f>'[1]2018 Управл'!$AD$78</f>
        <v>-7647.19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2019-03-29T08:14:13Z</dcterms:modified>
  <cp:category/>
  <cp:version/>
  <cp:contentType/>
  <cp:contentStatus/>
</cp:coreProperties>
</file>