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<sst xmlns="http://schemas.openxmlformats.org/spreadsheetml/2006/main" count="976" uniqueCount="385">
  <si>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</si>
  <si>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</si>
  <si>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</si>
  <si>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</si>
  <si>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</si>
  <si>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</si>
  <si>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</si>
  <si>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</si>
  <si>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</si>
  <si>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</si>
  <si>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</si>
  <si>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</si>
  <si>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</si>
  <si>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</si>
  <si>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</si>
  <si>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</si>
  <si>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</si>
  <si>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</si>
  <si>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</si>
  <si>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</si>
  <si>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</si>
  <si>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</si>
  <si>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</si>
  <si>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</si>
  <si>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</si>
  <si>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</si>
  <si>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</si>
  <si>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</si>
  <si>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</si>
  <si>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</si>
  <si>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</si>
  <si>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</si>
  <si>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</si>
  <si>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</si>
  <si>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</si>
  <si>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</si>
  <si>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</si>
  <si>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</si>
  <si>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</si>
  <si>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</si>
  <si>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</si>
  <si>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</si>
  <si>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</si>
  <si>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</si>
  <si>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</si>
  <si>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</si>
  <si>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</si>
  <si>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</si>
  <si>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</si>
  <si>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</si>
  <si>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</si>
  <si>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</si>
  <si>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</si>
  <si>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</si>
  <si>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</si>
  <si>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</si>
  <si>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</si>
  <si>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</si>
  <si>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</si>
  <si>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</si>
  <si>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</si>
  <si>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</si>
  <si>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</si>
  <si>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</si>
  <si>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</si>
  <si>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</si>
  <si>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</si>
  <si>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</si>
  <si>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</si>
  <si>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</si>
  <si>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</si>
  <si>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</si>
  <si>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</si>
  <si>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</si>
  <si>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</si>
  <si>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</si>
  <si>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</si>
  <si>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</si>
  <si>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</si>
  <si>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</si>
  <si>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</si>
  <si>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</si>
  <si>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</si>
  <si>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</si>
  <si>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</si>
  <si>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</si>
  <si>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</si>
  <si>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</si>
  <si>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</si>
  <si>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</si>
  <si>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</si>
  <si>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</si>
  <si>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</si>
  <si>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</si>
  <si>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</si>
  <si>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</si>
  <si>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</si>
  <si>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</si>
  <si>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</si>
  <si>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</si>
  <si>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</si>
  <si>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</si>
  <si>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</si>
  <si>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</si>
  <si>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</si>
  <si>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</si>
  <si>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</si>
  <si>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</si>
  <si>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</si>
  <si>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</si>
  <si>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</si>
  <si>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</si>
  <si>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</si>
  <si>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</si>
  <si>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</si>
  <si>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</si>
  <si>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</si>
  <si>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</si>
  <si>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</si>
  <si>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</si>
  <si>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</si>
  <si>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</si>
  <si>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</si>
  <si>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</si>
  <si>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</si>
  <si>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</si>
  <si>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</si>
  <si>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</si>
  <si>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</si>
  <si>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</si>
  <si>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</si>
  <si>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</si>
  <si>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</si>
  <si>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</si>
  <si>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</si>
  <si>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</si>
  <si>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</si>
  <si>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</si>
  <si>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</si>
  <si>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</si>
  <si>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</si>
  <si>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</si>
  <si>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</si>
  <si>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</si>
  <si>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</si>
  <si>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</si>
  <si>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</si>
  <si>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</si>
  <si>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</si>
  <si>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</si>
  <si>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</si>
  <si>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</si>
  <si>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</si>
  <si>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</si>
  <si>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</si>
  <si>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</si>
  <si>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</si>
  <si>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</si>
  <si>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</si>
  <si>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</si>
  <si>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</si>
  <si>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</si>
  <si>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</si>
  <si>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</si>
  <si>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</si>
  <si>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</si>
  <si>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</si>
  <si>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</si>
  <si>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</si>
  <si>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</si>
  <si>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</si>
  <si>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</si>
  <si>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</si>
  <si>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</si>
  <si>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</si>
  <si>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</si>
  <si>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</si>
  <si>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</si>
  <si>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</si>
  <si>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</si>
  <si>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</si>
  <si>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</si>
  <si>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</si>
  <si>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</si>
  <si>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</si>
  <si>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</si>
  <si>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</si>
  <si>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</si>
  <si>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</si>
  <si>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</si>
  <si>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</si>
  <si>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</si>
  <si>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</si>
  <si>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</si>
  <si>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</si>
  <si>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</si>
  <si>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</si>
  <si>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</si>
  <si>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</si>
  <si>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</si>
  <si>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</si>
  <si>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</si>
  <si>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</si>
  <si>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</si>
  <si>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</si>
  <si>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</si>
  <si>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</si>
  <si>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</si>
  <si>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</si>
  <si>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</si>
  <si>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</si>
  <si>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</si>
  <si>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</si>
  <si>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</si>
  <si>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</si>
  <si>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</si>
  <si>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</si>
  <si>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</si>
  <si>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</si>
  <si>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</si>
  <si>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</si>
  <si>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</si>
  <si>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</si>
  <si>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</si>
  <si>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</si>
  <si>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</si>
  <si>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</si>
  <si>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</si>
  <si>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</si>
  <si>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</si>
  <si>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</si>
  <si>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</si>
  <si>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</si>
  <si>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</si>
  <si>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</si>
  <si>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</si>
  <si>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</si>
  <si>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</si>
  <si>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</si>
  <si>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</si>
  <si>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</si>
  <si>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</si>
  <si>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</si>
  <si>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</si>
  <si>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</si>
  <si>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</si>
  <si>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</si>
  <si>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</si>
  <si>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</si>
  <si>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</si>
  <si>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</si>
  <si>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</si>
  <si>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</si>
  <si>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</si>
  <si>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</si>
  <si>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</si>
  <si>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</si>
  <si>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</si>
  <si>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</si>
  <si>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</si>
  <si>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</si>
  <si>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</si>
  <si>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</si>
  <si>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</si>
  <si>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</si>
  <si>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</si>
  <si>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</si>
  <si>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</si>
  <si>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</si>
  <si>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</si>
  <si>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</si>
  <si>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</si>
  <si>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</si>
  <si>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</si>
  <si>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</si>
  <si>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</si>
  <si>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</si>
  <si>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</si>
  <si>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</si>
  <si>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</si>
  <si>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</si>
  <si>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</si>
  <si>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</si>
  <si>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</si>
  <si>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</si>
  <si>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</si>
  <si>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</si>
  <si>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</si>
  <si>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</si>
  <si>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</si>
  <si>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</si>
  <si>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</si>
  <si>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</si>
  <si>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</si>
  <si>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</si>
  <si>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</si>
  <si>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</si>
  <si>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</si>
  <si>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</si>
  <si>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</si>
  <si>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</si>
  <si>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</si>
  <si>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</si>
  <si>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</si>
  <si>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</si>
  <si>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</si>
  <si>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</si>
  <si>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</si>
  <si>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</si>
  <si>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</si>
  <si>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</si>
  <si>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</si>
  <si>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</si>
  <si>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</si>
  <si>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</si>
  <si>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</si>
  <si>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</si>
  <si>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</si>
  <si>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</si>
  <si>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</si>
  <si>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</si>
  <si>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</si>
  <si>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</si>
  <si>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</si>
  <si>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</si>
  <si>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</si>
  <si>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</si>
  <si>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</si>
  <si>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</si>
  <si>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</si>
  <si>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</si>
  <si>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</si>
  <si>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</si>
  <si>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</si>
  <si>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</si>
  <si>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</si>
  <si>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</si>
  <si>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</si>
  <si>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</si>
  <si>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</si>
  <si>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</si>
  <si>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</si>
  <si>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</si>
  <si>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</si>
  <si>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</si>
  <si>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</si>
  <si>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</si>
  <si>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</si>
  <si>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</si>
  <si>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</si>
  <si>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</si>
  <si>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</si>
  <si>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</si>
  <si>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</si>
  <si>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</si>
  <si>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</si>
  <si>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</si>
  <si>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</si>
  <si>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</si>
  <si>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</si>
  <si>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</si>
  <si>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</si>
  <si>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</si>
  <si>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</si>
  <si>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</si>
  <si>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</si>
  <si>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</si>
  <si>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</si>
  <si>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</si>
  <si>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</si>
  <si>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</si>
  <si>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</si>
  <si>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</si>
  <si>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</si>
  <si>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</si>
  <si>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</si>
  <si>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</si>
  <si>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</si>
  <si>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</si>
  <si>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</si>
  <si>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</si>
  <si>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</si>
  <si>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</si>
  <si>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70А  ул. Плеханова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</si>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</sst>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70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0">
          <cell r="I70">
            <v>17453.88</v>
          </cell>
          <cell r="M70">
            <v>50148.52</v>
          </cell>
          <cell r="P70">
            <v>11886.264000000001</v>
          </cell>
          <cell r="U70">
            <v>13486.338</v>
          </cell>
          <cell r="V70">
            <v>6772.35</v>
          </cell>
          <cell r="Z70">
            <v>14400.666</v>
          </cell>
          <cell r="AA70">
            <v>2</v>
          </cell>
          <cell r="AB70">
            <v>2</v>
          </cell>
          <cell r="AD70">
            <v>-5644.95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39.68</v>
          </cell>
        </row>
        <row r="24">
          <cell r="D24">
            <v>-4445.47600000002</v>
          </cell>
        </row>
        <row r="25">
          <cell r="D25">
            <v>61819.13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Q38">
            <v>0.278644</v>
          </cell>
        </row>
        <row r="39">
          <cell r="Q39">
            <v>0.198362</v>
          </cell>
        </row>
        <row r="123">
          <cell r="Q123">
            <v>71593.78725</v>
          </cell>
        </row>
        <row r="124">
          <cell r="Q124">
            <v>99715.60591920005</v>
          </cell>
        </row>
        <row r="125">
          <cell r="Q125">
            <v>18673.62552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Q4">
            <v>1269.9</v>
          </cell>
        </row>
        <row r="38">
          <cell r="Q38">
            <v>0.278644</v>
          </cell>
        </row>
        <row r="42">
          <cell r="Q42">
            <v>0.081648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A17" sqref="AA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0" width="9.140625" style="3" hidden="1" customWidth="1"/>
    <col min="11" max="12" width="0" style="3" hidden="1" customWidth="1"/>
    <col min="13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383</v>
      </c>
      <c r="B2" s="38"/>
      <c r="C2" s="38"/>
      <c r="D2" s="38"/>
      <c r="E2" s="1">
        <v>1269.9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10">
        <f>'[2]по форме'!$D$23</f>
        <v>39.68</v>
      </c>
    </row>
    <row r="10" spans="1:4" ht="15.75">
      <c r="A10" s="7" t="s">
        <v>61</v>
      </c>
      <c r="B10" s="8" t="s">
        <v>77</v>
      </c>
      <c r="C10" s="8" t="s">
        <v>76</v>
      </c>
      <c r="D10" s="10">
        <f>'[2]по форме'!$D$24</f>
        <v>-4445.47600000002</v>
      </c>
    </row>
    <row r="11" spans="1:4" ht="15.75">
      <c r="A11" s="7" t="s">
        <v>78</v>
      </c>
      <c r="B11" s="8" t="s">
        <v>79</v>
      </c>
      <c r="C11" s="8" t="s">
        <v>76</v>
      </c>
      <c r="D11" s="10">
        <f>'[2]по форме'!$D$25</f>
        <v>61819.13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189983.01868920005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'[3]гук(2016)'!$Q$124</f>
        <v>99715.60591920005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'[3]гук(2016)'!$Q$123</f>
        <v>71593.78725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'[3]гук(2016)'!$Q$125</f>
        <v>18673.62552</v>
      </c>
    </row>
    <row r="16" spans="1:4" ht="15.75">
      <c r="A16" s="11" t="s">
        <v>85</v>
      </c>
      <c r="B16" s="11" t="s">
        <v>86</v>
      </c>
      <c r="C16" s="11" t="s">
        <v>76</v>
      </c>
      <c r="D16" s="10">
        <f>D17</f>
        <v>134189.54868920005</v>
      </c>
    </row>
    <row r="17" spans="1:4" ht="31.5">
      <c r="A17" s="11" t="s">
        <v>62</v>
      </c>
      <c r="B17" s="11" t="s">
        <v>100</v>
      </c>
      <c r="C17" s="11" t="s">
        <v>76</v>
      </c>
      <c r="D17" s="40">
        <f>D12-D25+D260+D276</f>
        <v>134189.54868920005</v>
      </c>
    </row>
    <row r="18" spans="1:4" ht="31.5">
      <c r="A18" s="11" t="s">
        <v>87</v>
      </c>
      <c r="B18" s="11" t="s">
        <v>101</v>
      </c>
      <c r="C18" s="11" t="s">
        <v>76</v>
      </c>
      <c r="D18" s="10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0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0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0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40">
        <f>D16+D10+D9</f>
        <v>129783.75268920002</v>
      </c>
    </row>
    <row r="23" spans="1:4" ht="15.75">
      <c r="A23" s="11" t="s">
        <v>94</v>
      </c>
      <c r="B23" s="11" t="s">
        <v>102</v>
      </c>
      <c r="C23" s="11" t="s">
        <v>76</v>
      </c>
      <c r="D23" s="40">
        <f>'[1]2018 Управл'!$I$70</f>
        <v>17453.88</v>
      </c>
    </row>
    <row r="24" spans="1:4" ht="15.75">
      <c r="A24" s="11" t="s">
        <v>95</v>
      </c>
      <c r="B24" s="11" t="s">
        <v>103</v>
      </c>
      <c r="C24" s="11" t="s">
        <v>76</v>
      </c>
      <c r="D24" s="40">
        <f>D22-D255</f>
        <v>-39071.079040399956</v>
      </c>
    </row>
    <row r="25" spans="1:5" ht="15.75">
      <c r="A25" s="11" t="s">
        <v>96</v>
      </c>
      <c r="B25" s="11" t="s">
        <v>104</v>
      </c>
      <c r="C25" s="11" t="s">
        <v>76</v>
      </c>
      <c r="D25" s="40">
        <f>'[1]2018 Управл'!$M$70</f>
        <v>50148.52</v>
      </c>
      <c r="E25" s="1">
        <f>D12-(D16+D10)+D260-D24+D11</f>
        <v>155484.20504039997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13486.338</v>
      </c>
      <c r="E28" s="16">
        <f>'[1]2018 Управл'!$U$70</f>
        <v>13486.338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10.62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12027.41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617.17</f>
        <v>617.17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0.4859988975509882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f>393.16</f>
        <v>393.16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0.309599181037877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3064.46</f>
        <v>3064.46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2.4131506417828175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7952.62</f>
        <v>7952.62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6.262398614064099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11886.264000000001</v>
      </c>
      <c r="E60" s="12">
        <f>'[1]2018 Управл'!$P$70</f>
        <v>11886.264000000001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9.36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379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379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18673.63</v>
      </c>
      <c r="E72" s="12">
        <v>18673.63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14.704803527836837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5605.71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5605.71</f>
        <v>5605.71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4.414292463973541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3387.68+1525.86</f>
        <v>4913.54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4913.54</v>
      </c>
      <c r="E84" s="12"/>
      <c r="F84" s="34">
        <v>32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153.548125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21173.016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Управл'!$V$70</f>
        <v>6772.35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5.332978974722419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Управл'!$Z$70</f>
        <v>14400.666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11.339999999999998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174.8</v>
      </c>
      <c r="E100" s="12"/>
      <c r="F100" s="9">
        <v>323.7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174.8</v>
      </c>
      <c r="F105" s="9">
        <f>F100</f>
        <v>323.7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0.5400061785603955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46165.939999999995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450.04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0.3543901094574376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3634.45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2.8619970076383963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384</v>
      </c>
      <c r="E119" s="12">
        <v>460.35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0.36250885896527285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989.53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0.7792188361288289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11576.57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9.116127254114497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9265.13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7.295952437199778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2162.64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1.7030002362390737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1515.12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1.193101819040869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16112.11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12.687699818883376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>
        <v>0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34748.1837296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'[3]гук(2016)'!$Q$39*12*E2</f>
        <v>3022.7988456000003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378</v>
      </c>
      <c r="E173" s="12">
        <f>('[4]гук(2016)'!$Q$38+'[4]гук(2016)'!$Q$42)*12*'[4]гук(2016)'!$Q$4</f>
        <v>5490.4177296</v>
      </c>
      <c r="F173" s="34">
        <v>1</v>
      </c>
      <c r="G173" s="34">
        <f>'[3]гук(2016)'!$Q$38*12*E2</f>
        <v>4246.2001872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5490.4177296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184.15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0.14501141822190722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v>13813.13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10.877336798173083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2545.23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2.004275927238365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377</v>
      </c>
      <c r="E193" s="12">
        <v>0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0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744.15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0.5859910229151901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5611.75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4.41904874399559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4210.93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3.315954012126939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0</v>
      </c>
      <c r="E214" s="12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0</v>
      </c>
      <c r="F231" s="34" t="s">
        <v>376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0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168854.83172959997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'[1]2018 Управл'!$AA$70</f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'[1]2018 Управл'!$AB$70</f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6">
        <f>'[1]2018 Управл'!$AD$70</f>
        <v>-5644.95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2017-03-30T12:04:39Z</cp:lastPrinted>
  <dcterms:created xsi:type="dcterms:W3CDTF">2010-07-19T21:32:50Z</dcterms:created>
  <dcterms:modified xsi:type="dcterms:W3CDTF">2019-03-29T08:10:45Z</dcterms:modified>
  <cp:category/>
  <cp:version/>
  <cp:contentType/>
  <cp:contentStatus/>
</cp:coreProperties>
</file>